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eani\OneDrive\바탕 화면\"/>
    </mc:Choice>
  </mc:AlternateContent>
  <xr:revisionPtr revIDLastSave="0" documentId="13_ncr:1_{77257178-0505-4BBA-B659-FA30124D26C2}" xr6:coauthVersionLast="47" xr6:coauthVersionMax="47" xr10:uidLastSave="{00000000-0000-0000-0000-000000000000}"/>
  <bookViews>
    <workbookView xWindow="-23148" yWindow="-108" windowWidth="23256" windowHeight="12456" tabRatio="1000" activeTab="1" xr2:uid="{00000000-000D-0000-FFFF-FFFF00000000}"/>
  </bookViews>
  <sheets>
    <sheet name="가계부 설명서" sheetId="68" r:id="rId1"/>
    <sheet name="23.01월" sheetId="62" r:id="rId2"/>
  </sheets>
  <definedNames>
    <definedName name="_xlnm._FilterDatabase" localSheetId="1" hidden="1">'23.01월'!$D$4:$H$141</definedName>
  </definedNames>
  <calcPr calcId="181029"/>
</workbook>
</file>

<file path=xl/calcChain.xml><?xml version="1.0" encoding="utf-8"?>
<calcChain xmlns="http://schemas.openxmlformats.org/spreadsheetml/2006/main">
  <c r="L36" i="62" l="1"/>
  <c r="L60" i="62"/>
  <c r="L59" i="62"/>
  <c r="L58" i="62"/>
  <c r="L57" i="62"/>
  <c r="L56" i="62"/>
  <c r="L55" i="62"/>
  <c r="L54" i="62"/>
  <c r="L53" i="62"/>
  <c r="L52" i="62"/>
  <c r="L51" i="62"/>
  <c r="L50" i="62"/>
  <c r="L49" i="62"/>
  <c r="L48" i="62"/>
  <c r="L47" i="62"/>
  <c r="L46" i="62"/>
  <c r="L45" i="62"/>
  <c r="L44" i="62"/>
  <c r="L43" i="62"/>
  <c r="L42" i="62"/>
  <c r="L40" i="62"/>
  <c r="L39" i="62"/>
  <c r="L38" i="62"/>
  <c r="L37" i="62"/>
  <c r="L64" i="62"/>
  <c r="L66" i="62" l="1"/>
  <c r="L67" i="62" l="1"/>
  <c r="L30" i="62" l="1"/>
  <c r="L25" i="62"/>
  <c r="L11" i="62"/>
  <c r="L33" i="62"/>
  <c r="L32" i="62"/>
  <c r="L65" i="62" l="1"/>
  <c r="L68" i="62" s="1"/>
  <c r="E148" i="62"/>
  <c r="K74" i="62"/>
  <c r="L69" i="62"/>
  <c r="L26" i="62"/>
  <c r="L31" i="62"/>
  <c r="L61" i="62" l="1"/>
  <c r="K76" i="62"/>
  <c r="K72" i="62" l="1"/>
  <c r="L70" i="62"/>
</calcChain>
</file>

<file path=xl/sharedStrings.xml><?xml version="1.0" encoding="utf-8"?>
<sst xmlns="http://schemas.openxmlformats.org/spreadsheetml/2006/main" count="135" uniqueCount="112">
  <si>
    <t xml:space="preserve"> 공과금 </t>
  </si>
  <si>
    <t xml:space="preserve"> 생활비 </t>
  </si>
  <si>
    <t xml:space="preserve"> 경조금 </t>
  </si>
  <si>
    <t xml:space="preserve"> 집안행사 </t>
  </si>
  <si>
    <t xml:space="preserve"> 은행이자 </t>
  </si>
  <si>
    <t>합계</t>
    <phoneticPr fontId="3" type="noConversion"/>
  </si>
  <si>
    <t>생활비</t>
    <phoneticPr fontId="3" type="noConversion"/>
  </si>
  <si>
    <t>금액</t>
    <phoneticPr fontId="3" type="noConversion"/>
  </si>
  <si>
    <t>구분</t>
    <phoneticPr fontId="3" type="noConversion"/>
  </si>
  <si>
    <t>상세내역</t>
    <phoneticPr fontId="3" type="noConversion"/>
  </si>
  <si>
    <t>날짜</t>
    <phoneticPr fontId="3" type="noConversion"/>
  </si>
  <si>
    <t>공과금</t>
    <phoneticPr fontId="3" type="noConversion"/>
  </si>
  <si>
    <t>집안행사</t>
    <phoneticPr fontId="3" type="noConversion"/>
  </si>
  <si>
    <t>은행이자</t>
    <phoneticPr fontId="3" type="noConversion"/>
  </si>
  <si>
    <t>경조금</t>
    <phoneticPr fontId="3" type="noConversion"/>
  </si>
  <si>
    <t xml:space="preserve"> 수익 합계</t>
    <phoneticPr fontId="3" type="noConversion"/>
  </si>
  <si>
    <t>사용내역</t>
    <phoneticPr fontId="3" type="noConversion"/>
  </si>
  <si>
    <t>사용내역 구분</t>
    <phoneticPr fontId="3" type="noConversion"/>
  </si>
  <si>
    <t xml:space="preserve"> 공통</t>
    <phoneticPr fontId="3" type="noConversion"/>
  </si>
  <si>
    <t>기타</t>
    <phoneticPr fontId="3" type="noConversion"/>
  </si>
  <si>
    <t>사무실비용</t>
    <phoneticPr fontId="3" type="noConversion"/>
  </si>
  <si>
    <t>사무실비용(share)</t>
    <phoneticPr fontId="3" type="noConversion"/>
  </si>
  <si>
    <t>하나은행적금</t>
    <phoneticPr fontId="3" type="noConversion"/>
  </si>
  <si>
    <t>현/카 구분</t>
    <phoneticPr fontId="3" type="noConversion"/>
  </si>
  <si>
    <t>명카</t>
    <phoneticPr fontId="3" type="noConversion"/>
  </si>
  <si>
    <t>경카</t>
    <phoneticPr fontId="3" type="noConversion"/>
  </si>
  <si>
    <t>명현</t>
    <phoneticPr fontId="3" type="noConversion"/>
  </si>
  <si>
    <t>경현</t>
    <phoneticPr fontId="3" type="noConversion"/>
  </si>
  <si>
    <t>카드총액</t>
    <phoneticPr fontId="3" type="noConversion"/>
  </si>
  <si>
    <t>현금총액</t>
    <phoneticPr fontId="3" type="noConversion"/>
  </si>
  <si>
    <t>전체수익금-카드-현금</t>
    <phoneticPr fontId="3" type="noConversion"/>
  </si>
  <si>
    <t>마지막 작성일</t>
    <phoneticPr fontId="3" type="noConversion"/>
  </si>
  <si>
    <t xml:space="preserve"> 지출 합계</t>
    <phoneticPr fontId="3" type="noConversion"/>
  </si>
  <si>
    <t>보험활동비용</t>
    <phoneticPr fontId="3" type="noConversion"/>
  </si>
  <si>
    <t>차량유지비</t>
    <phoneticPr fontId="3" type="noConversion"/>
  </si>
  <si>
    <t>선욱육아비</t>
    <phoneticPr fontId="3" type="noConversion"/>
  </si>
  <si>
    <t>기타소득</t>
    <phoneticPr fontId="3" type="noConversion"/>
  </si>
  <si>
    <t>근로소득</t>
    <phoneticPr fontId="3" type="noConversion"/>
  </si>
  <si>
    <t>매출</t>
    <phoneticPr fontId="3" type="noConversion"/>
  </si>
  <si>
    <t>매출내역</t>
    <phoneticPr fontId="3" type="noConversion"/>
  </si>
  <si>
    <t>사업소득</t>
    <phoneticPr fontId="3" type="noConversion"/>
  </si>
  <si>
    <t>노란우산공제</t>
    <phoneticPr fontId="3" type="noConversion"/>
  </si>
  <si>
    <t>용기구매대행</t>
    <phoneticPr fontId="3" type="noConversion"/>
  </si>
  <si>
    <t>급여</t>
    <phoneticPr fontId="3" type="noConversion"/>
  </si>
  <si>
    <t>유튜브투자</t>
    <phoneticPr fontId="3" type="noConversion"/>
  </si>
  <si>
    <t xml:space="preserve"> 2020-01-31 정산 잔액</t>
    <phoneticPr fontId="3" type="noConversion"/>
  </si>
  <si>
    <t>01월 지출 현황</t>
    <phoneticPr fontId="3" type="noConversion"/>
  </si>
  <si>
    <t>근로소득</t>
    <phoneticPr fontId="3" type="noConversion"/>
  </si>
  <si>
    <t>1월 수익 현황</t>
    <phoneticPr fontId="3" type="noConversion"/>
  </si>
  <si>
    <t>1월 매출 현황(집계)</t>
    <phoneticPr fontId="3" type="noConversion"/>
  </si>
  <si>
    <t>1월 지출 현황(집계)</t>
    <phoneticPr fontId="3" type="noConversion"/>
  </si>
  <si>
    <t>사업소득</t>
    <phoneticPr fontId="3" type="noConversion"/>
  </si>
  <si>
    <t>기장료</t>
    <phoneticPr fontId="3" type="noConversion"/>
  </si>
  <si>
    <t>철수</t>
  </si>
  <si>
    <t>철수</t>
    <phoneticPr fontId="3" type="noConversion"/>
  </si>
  <si>
    <t>영희</t>
    <phoneticPr fontId="3" type="noConversion"/>
  </si>
  <si>
    <t>철수용돈</t>
  </si>
  <si>
    <t>철수통신비</t>
  </si>
  <si>
    <t>철수펀드</t>
  </si>
  <si>
    <t>철수보험</t>
  </si>
  <si>
    <t>철수교통비</t>
  </si>
  <si>
    <t>철수카드</t>
  </si>
  <si>
    <t>철수현금</t>
  </si>
  <si>
    <t xml:space="preserve"> 철수용돈 </t>
  </si>
  <si>
    <t>철수-&gt;산업은행이체금액</t>
  </si>
  <si>
    <t>영희용돈</t>
  </si>
  <si>
    <t xml:space="preserve"> 영희</t>
  </si>
  <si>
    <t>영희기부금</t>
  </si>
  <si>
    <t>영희통신비</t>
  </si>
  <si>
    <t>영희보험</t>
  </si>
  <si>
    <t>영희 연금</t>
  </si>
  <si>
    <t>영희카드</t>
  </si>
  <si>
    <t>영희현금</t>
  </si>
  <si>
    <t>영희연금</t>
  </si>
  <si>
    <t xml:space="preserve"> 영희교통비 </t>
  </si>
  <si>
    <t xml:space="preserve"> 영희펀드 </t>
  </si>
  <si>
    <t xml:space="preserve"> 영희용돈 </t>
  </si>
  <si>
    <t>영희-&gt;산업은행이체금액</t>
  </si>
  <si>
    <t>23.01월 가계현황 및 정산</t>
    <phoneticPr fontId="3" type="noConversion"/>
  </si>
  <si>
    <t>철수보험</t>
    <phoneticPr fontId="3" type="noConversion"/>
  </si>
  <si>
    <t>1월 보험료</t>
    <phoneticPr fontId="3" type="noConversion"/>
  </si>
  <si>
    <t>철수통신비</t>
    <phoneticPr fontId="3" type="noConversion"/>
  </si>
  <si>
    <t>1월 철수 통신비</t>
    <phoneticPr fontId="3" type="noConversion"/>
  </si>
  <si>
    <t>① 구분 및 사용내역의 금액 합계 함수</t>
    <phoneticPr fontId="3" type="noConversion"/>
  </si>
  <si>
    <t>② 사용내역 구분</t>
    <phoneticPr fontId="3" type="noConversion"/>
  </si>
  <si>
    <t>③ 현카 구분</t>
    <phoneticPr fontId="3" type="noConversion"/>
  </si>
  <si>
    <t>④ 소득 집계</t>
    <phoneticPr fontId="3" type="noConversion"/>
  </si>
  <si>
    <t>구분에 철수통신비라고 되어있는데, 여기에 본인의 성함을 쓰시면 됩니다.</t>
    <phoneticPr fontId="3" type="noConversion"/>
  </si>
  <si>
    <t>이런식으로 본인에게 맞게 지출 내역을 상세하게 설정해서, 커스터마이즈해서 쓰시면 됩니다.</t>
    <phoneticPr fontId="3" type="noConversion"/>
  </si>
  <si>
    <t>사용내역 구분은 구분에 쓸 용어를 단순히 정리해 둔 겁니다.</t>
    <phoneticPr fontId="3" type="noConversion"/>
  </si>
  <si>
    <t xml:space="preserve">그 용어대로 구분에 쓰고 우측하단 사용내역도 그 구분의 명칭대로 쓰셔야 </t>
    <phoneticPr fontId="3" type="noConversion"/>
  </si>
  <si>
    <t>함수가 적용되기 때문에 참고용으로 써 둔 겁니다.</t>
    <phoneticPr fontId="3" type="noConversion"/>
  </si>
  <si>
    <t>경카, 명카, 경현, 명현은 부부 각각 현금지출인지 카드지출인지 구분한 겁니다.</t>
    <phoneticPr fontId="3" type="noConversion"/>
  </si>
  <si>
    <t xml:space="preserve">본인의 이름에 맞춰서 쓰시면 됩니다. </t>
    <phoneticPr fontId="3" type="noConversion"/>
  </si>
  <si>
    <t>가령 남편 이름이 진호라면 진호현금, 진호카드 이렇게 하셔도 무방하구요</t>
    <phoneticPr fontId="3" type="noConversion"/>
  </si>
  <si>
    <t>단, 이 경우 함수에도 "진호현금"으로 함수를 바꿔주셔야 합니다.</t>
    <phoneticPr fontId="3" type="noConversion"/>
  </si>
  <si>
    <t>부부 각각의 카드와 현금 사용 합계 금액이 지출합계 금액과 일치하면 TRUE로 표기됩니다.</t>
    <phoneticPr fontId="3" type="noConversion"/>
  </si>
  <si>
    <t>소득구분에서 근로소득인지, 사업소득인지, 기타소득인지 구분하셔서 쓰시면 됩니다.</t>
    <phoneticPr fontId="3" type="noConversion"/>
  </si>
  <si>
    <t>만약 더 세분화해서 이자소득, 배당소득, 월세소득 등 다양하게 셀 추가하셔서 입력하셔도 됩니다.</t>
    <phoneticPr fontId="3" type="noConversion"/>
  </si>
  <si>
    <t xml:space="preserve">가령 성함이 진호라면, 구분에 진호통신비라고 쓰시고, 1월 지출 현황(집계)에 있는 </t>
    <phoneticPr fontId="3" type="noConversion"/>
  </si>
  <si>
    <t>사용내역의 이름을 철수통신비라고 쓰시면 SUMIF 함수에 의해 자동으로 합산됩니다.</t>
    <phoneticPr fontId="3" type="noConversion"/>
  </si>
  <si>
    <t>⑤ 노하우</t>
    <phoneticPr fontId="3" type="noConversion"/>
  </si>
  <si>
    <t xml:space="preserve">우선 카드사용 내역은 카드사 홈페이지에 가시면 해당월 결제 내역과 금액 날짜가 뜹니다. 그걸 복붙하시고 </t>
    <phoneticPr fontId="3" type="noConversion"/>
  </si>
  <si>
    <t>상세내역과 구분을 쓰시면 생각보다 금방 씁니다.</t>
    <phoneticPr fontId="3" type="noConversion"/>
  </si>
  <si>
    <t>보통 일주일에 한번 쓰시고, 밀리다보면 이주일에 한번 쓰셔도 됩니다.</t>
    <phoneticPr fontId="3" type="noConversion"/>
  </si>
  <si>
    <t>다만, 해당 월이 지나기 전에는 꼭 쓰시길 권합니다.</t>
    <phoneticPr fontId="3" type="noConversion"/>
  </si>
  <si>
    <t xml:space="preserve">가계부의 첫번째 목적은 소비 축소지만, 저는 개인적으로 그것 보다도 본인의 소비 흐름을 알고 </t>
    <phoneticPr fontId="3" type="noConversion"/>
  </si>
  <si>
    <t>현금 유동성이 얼마나 되는지 아는 데 도움이 된다고 봅니다.</t>
    <phoneticPr fontId="3" type="noConversion"/>
  </si>
  <si>
    <t>나중에 투자할 때, 내 현금 가용능력을 명확히 아는 것이 투자의 첫 걸음이니까요</t>
    <phoneticPr fontId="3" type="noConversion"/>
  </si>
  <si>
    <t>내가 감당할 수 있는 레버리지 (원금 및 이자 납부)인지, 최소 생활비는 어느정도 까지 감내할 수 있는지 등은</t>
    <phoneticPr fontId="3" type="noConversion"/>
  </si>
  <si>
    <t>가계부를 쓰기 전에는 알 수 없으니까요^^</t>
    <phoneticPr fontId="3" type="noConversion"/>
  </si>
  <si>
    <t>가계부 설명서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</si>
</sst>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trike/>
      <sz val="11"/>
      <color rgb="FFFF0000"/>
      <name val="맑은 고딕"/>
      <family val="2"/>
      <charset val="129"/>
      <scheme val="minor"/>
    </font>
    <font>
      <strike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4"/>
      <color rgb="FFC00000"/>
      <name val="맑은 고딕"/>
      <family val="3"/>
      <charset val="129"/>
      <scheme val="minor"/>
    </font>
    <font>
      <sz val="14"/>
      <color rgb="FFC000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41" fontId="4" fillId="0" borderId="0" xfId="1" applyFont="1">
      <alignment vertical="center"/>
    </xf>
    <xf numFmtId="41" fontId="0" fillId="0" borderId="0" xfId="1" applyFont="1">
      <alignment vertical="center"/>
    </xf>
    <xf numFmtId="41" fontId="0" fillId="0" borderId="8" xfId="1" applyFont="1" applyBorder="1">
      <alignment vertical="center"/>
    </xf>
    <xf numFmtId="0" fontId="6" fillId="0" borderId="0" xfId="0" applyFont="1" applyAlignment="1">
      <alignment horizontal="center" vertical="center"/>
    </xf>
    <xf numFmtId="41" fontId="0" fillId="0" borderId="0" xfId="1" applyFont="1" applyFill="1">
      <alignment vertical="center"/>
    </xf>
    <xf numFmtId="41" fontId="0" fillId="0" borderId="3" xfId="1" applyFont="1" applyFill="1" applyBorder="1">
      <alignment vertical="center"/>
    </xf>
    <xf numFmtId="41" fontId="6" fillId="0" borderId="0" xfId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11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41" fontId="0" fillId="0" borderId="14" xfId="1" applyFont="1" applyFill="1" applyBorder="1">
      <alignment vertical="center"/>
    </xf>
    <xf numFmtId="0" fontId="0" fillId="0" borderId="14" xfId="0" applyBorder="1">
      <alignment vertical="center"/>
    </xf>
    <xf numFmtId="14" fontId="0" fillId="0" borderId="5" xfId="0" applyNumberFormat="1" applyBorder="1" applyAlignment="1">
      <alignment horizontal="center" vertical="center"/>
    </xf>
    <xf numFmtId="41" fontId="4" fillId="3" borderId="19" xfId="1" applyFont="1" applyFill="1" applyBorder="1">
      <alignment vertical="center"/>
    </xf>
    <xf numFmtId="0" fontId="0" fillId="3" borderId="19" xfId="0" applyFill="1" applyBorder="1">
      <alignment vertical="center"/>
    </xf>
    <xf numFmtId="0" fontId="4" fillId="3" borderId="18" xfId="0" applyFont="1" applyFill="1" applyBorder="1" applyAlignment="1">
      <alignment horizontal="center" vertical="center"/>
    </xf>
    <xf numFmtId="0" fontId="9" fillId="3" borderId="1" xfId="0" applyFont="1" applyFill="1" applyBorder="1">
      <alignment vertical="center"/>
    </xf>
    <xf numFmtId="41" fontId="0" fillId="0" borderId="15" xfId="1" applyFont="1" applyBorder="1">
      <alignment vertical="center"/>
    </xf>
    <xf numFmtId="0" fontId="0" fillId="3" borderId="23" xfId="0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3" borderId="1" xfId="0" applyFill="1" applyBorder="1">
      <alignment vertical="center"/>
    </xf>
    <xf numFmtId="41" fontId="0" fillId="0" borderId="28" xfId="1" applyFont="1" applyFill="1" applyBorder="1" applyAlignment="1">
      <alignment horizontal="center" vertical="center"/>
    </xf>
    <xf numFmtId="41" fontId="0" fillId="0" borderId="24" xfId="1" applyFont="1" applyFill="1" applyBorder="1" applyAlignment="1">
      <alignment horizontal="center" vertical="center"/>
    </xf>
    <xf numFmtId="41" fontId="4" fillId="3" borderId="19" xfId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41" fontId="0" fillId="0" borderId="13" xfId="1" applyFont="1" applyBorder="1">
      <alignment vertical="center"/>
    </xf>
    <xf numFmtId="0" fontId="0" fillId="0" borderId="5" xfId="0" applyBorder="1" applyAlignment="1">
      <alignment horizontal="center" vertical="center"/>
    </xf>
    <xf numFmtId="41" fontId="0" fillId="0" borderId="5" xfId="1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41" fontId="0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0" xfId="0" applyNumberFormat="1">
      <alignment vertical="center"/>
    </xf>
    <xf numFmtId="41" fontId="0" fillId="0" borderId="0" xfId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0" xfId="0" quotePrefix="1" applyAlignment="1">
      <alignment horizontal="right" vertical="center"/>
    </xf>
    <xf numFmtId="0" fontId="4" fillId="0" borderId="0" xfId="0" applyFont="1" applyAlignment="1">
      <alignment horizontal="right" vertical="center"/>
    </xf>
    <xf numFmtId="41" fontId="12" fillId="0" borderId="0" xfId="1" applyFont="1" applyBorder="1">
      <alignment vertical="center"/>
    </xf>
    <xf numFmtId="14" fontId="0" fillId="0" borderId="29" xfId="0" applyNumberForma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1" fontId="4" fillId="3" borderId="39" xfId="1" applyFont="1" applyFill="1" applyBorder="1">
      <alignment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41" fontId="0" fillId="0" borderId="0" xfId="1" applyFont="1" applyBorder="1" applyAlignment="1">
      <alignment horizontal="left" vertical="center"/>
    </xf>
    <xf numFmtId="41" fontId="0" fillId="0" borderId="0" xfId="0" applyNumberFormat="1" applyAlignment="1">
      <alignment horizontal="left" vertical="center"/>
    </xf>
    <xf numFmtId="41" fontId="4" fillId="2" borderId="0" xfId="1" quotePrefix="1" applyFont="1" applyFill="1">
      <alignment vertical="center"/>
    </xf>
    <xf numFmtId="41" fontId="4" fillId="2" borderId="1" xfId="1" quotePrefix="1" applyFont="1" applyFill="1" applyBorder="1" applyAlignment="1">
      <alignment horizontal="left" vertical="center"/>
    </xf>
    <xf numFmtId="41" fontId="4" fillId="2" borderId="1" xfId="1" quotePrefix="1" applyFont="1" applyFill="1" applyBorder="1">
      <alignment vertical="center"/>
    </xf>
    <xf numFmtId="0" fontId="8" fillId="0" borderId="37" xfId="0" applyFont="1" applyBorder="1">
      <alignment vertical="center"/>
    </xf>
    <xf numFmtId="0" fontId="8" fillId="5" borderId="8" xfId="0" applyFont="1" applyFill="1" applyBorder="1">
      <alignment vertical="center"/>
    </xf>
    <xf numFmtId="0" fontId="8" fillId="5" borderId="9" xfId="0" applyFont="1" applyFill="1" applyBorder="1">
      <alignment vertical="center"/>
    </xf>
    <xf numFmtId="41" fontId="0" fillId="0" borderId="16" xfId="1" applyFont="1" applyBorder="1">
      <alignment vertical="center"/>
    </xf>
    <xf numFmtId="0" fontId="9" fillId="0" borderId="0" xfId="0" applyFont="1" applyAlignment="1">
      <alignment vertical="center" wrapText="1"/>
    </xf>
    <xf numFmtId="41" fontId="0" fillId="0" borderId="4" xfId="1" applyFont="1" applyFill="1" applyBorder="1" applyAlignment="1">
      <alignment horizontal="center" vertical="center"/>
    </xf>
    <xf numFmtId="41" fontId="0" fillId="0" borderId="15" xfId="1" applyFont="1" applyFill="1" applyBorder="1">
      <alignment vertical="center"/>
    </xf>
    <xf numFmtId="41" fontId="0" fillId="0" borderId="0" xfId="1" applyFont="1" applyFill="1" applyBorder="1" applyAlignment="1">
      <alignment horizontal="right" vertical="center"/>
    </xf>
    <xf numFmtId="14" fontId="5" fillId="0" borderId="5" xfId="0" applyNumberFormat="1" applyFont="1" applyBorder="1" applyAlignment="1">
      <alignment horizontal="center" vertical="center"/>
    </xf>
    <xf numFmtId="41" fontId="5" fillId="0" borderId="0" xfId="1" quotePrefix="1" applyFont="1" applyFill="1" applyBorder="1" applyAlignment="1">
      <alignment horizontal="left" vertical="center" shrinkToFit="1"/>
    </xf>
    <xf numFmtId="41" fontId="12" fillId="0" borderId="0" xfId="0" applyNumberFormat="1" applyFont="1" applyAlignment="1">
      <alignment horizontal="left" vertical="center"/>
    </xf>
    <xf numFmtId="0" fontId="11" fillId="0" borderId="0" xfId="0" quotePrefix="1" applyFont="1" applyAlignment="1">
      <alignment vertical="center" wrapText="1"/>
    </xf>
    <xf numFmtId="41" fontId="16" fillId="0" borderId="14" xfId="1" applyFont="1" applyFill="1" applyBorder="1">
      <alignment vertical="center"/>
    </xf>
    <xf numFmtId="0" fontId="16" fillId="0" borderId="14" xfId="0" applyFont="1" applyBorder="1">
      <alignment vertical="center"/>
    </xf>
    <xf numFmtId="14" fontId="0" fillId="0" borderId="6" xfId="0" applyNumberFormat="1" applyBorder="1" applyAlignment="1">
      <alignment horizontal="center" vertical="center"/>
    </xf>
    <xf numFmtId="41" fontId="0" fillId="0" borderId="46" xfId="1" applyFont="1" applyBorder="1">
      <alignment vertical="center"/>
    </xf>
    <xf numFmtId="41" fontId="0" fillId="0" borderId="47" xfId="1" applyFont="1" applyBorder="1">
      <alignment vertical="center"/>
    </xf>
    <xf numFmtId="41" fontId="0" fillId="0" borderId="48" xfId="1" applyFont="1" applyBorder="1">
      <alignment vertical="center"/>
    </xf>
    <xf numFmtId="41" fontId="0" fillId="0" borderId="49" xfId="1" applyFont="1" applyBorder="1">
      <alignment vertical="center"/>
    </xf>
    <xf numFmtId="41" fontId="0" fillId="0" borderId="48" xfId="1" applyFont="1" applyFill="1" applyBorder="1">
      <alignment vertical="center"/>
    </xf>
    <xf numFmtId="41" fontId="4" fillId="3" borderId="20" xfId="1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41" fontId="0" fillId="0" borderId="11" xfId="1" applyFont="1" applyBorder="1">
      <alignment vertical="center"/>
    </xf>
    <xf numFmtId="41" fontId="0" fillId="0" borderId="38" xfId="1" applyFont="1" applyFill="1" applyBorder="1">
      <alignment vertical="center"/>
    </xf>
    <xf numFmtId="41" fontId="0" fillId="0" borderId="12" xfId="1" applyFont="1" applyFill="1" applyBorder="1">
      <alignment vertical="center"/>
    </xf>
    <xf numFmtId="41" fontId="4" fillId="3" borderId="20" xfId="1" applyFont="1" applyFill="1" applyBorder="1">
      <alignment vertical="center"/>
    </xf>
    <xf numFmtId="41" fontId="4" fillId="3" borderId="1" xfId="1" applyFont="1" applyFill="1" applyBorder="1">
      <alignment vertical="center"/>
    </xf>
    <xf numFmtId="41" fontId="0" fillId="0" borderId="8" xfId="1" applyFont="1" applyFill="1" applyBorder="1">
      <alignment vertical="center"/>
    </xf>
    <xf numFmtId="41" fontId="0" fillId="0" borderId="17" xfId="1" applyFont="1" applyFill="1" applyBorder="1">
      <alignment vertical="center"/>
    </xf>
    <xf numFmtId="41" fontId="0" fillId="0" borderId="38" xfId="1" applyFont="1" applyBorder="1">
      <alignment vertical="center"/>
    </xf>
    <xf numFmtId="41" fontId="4" fillId="3" borderId="16" xfId="1" applyFont="1" applyFill="1" applyBorder="1">
      <alignment vertical="center"/>
    </xf>
    <xf numFmtId="41" fontId="4" fillId="3" borderId="2" xfId="1" applyFont="1" applyFill="1" applyBorder="1">
      <alignment vertical="center"/>
    </xf>
    <xf numFmtId="41" fontId="5" fillId="0" borderId="0" xfId="1" applyFont="1" applyFill="1" applyBorder="1" applyAlignment="1">
      <alignment vertical="center"/>
    </xf>
    <xf numFmtId="41" fontId="0" fillId="0" borderId="49" xfId="1" applyFont="1" applyBorder="1" applyAlignment="1">
      <alignment vertical="center"/>
    </xf>
    <xf numFmtId="41" fontId="0" fillId="0" borderId="40" xfId="1" applyFont="1" applyBorder="1" applyAlignment="1">
      <alignment vertical="center"/>
    </xf>
    <xf numFmtId="41" fontId="0" fillId="0" borderId="47" xfId="1" applyFont="1" applyBorder="1" applyAlignment="1">
      <alignment vertical="center"/>
    </xf>
    <xf numFmtId="41" fontId="0" fillId="0" borderId="41" xfId="1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41" fontId="0" fillId="0" borderId="12" xfId="1" applyFont="1" applyBorder="1">
      <alignment vertical="center"/>
    </xf>
    <xf numFmtId="0" fontId="8" fillId="4" borderId="30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0" fillId="3" borderId="3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35" xfId="0" quotePrefix="1" applyFont="1" applyBorder="1" applyAlignment="1">
      <alignment horizontal="left" vertical="center"/>
    </xf>
    <xf numFmtId="0" fontId="0" fillId="0" borderId="35" xfId="0" quotePrefix="1" applyBorder="1" applyAlignment="1">
      <alignment horizontal="left" vertical="center"/>
    </xf>
    <xf numFmtId="41" fontId="0" fillId="0" borderId="0" xfId="1" applyFont="1" applyAlignment="1">
      <alignment horizontal="center" vertical="center"/>
    </xf>
    <xf numFmtId="0" fontId="0" fillId="0" borderId="0" xfId="0" quotePrefix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5" fillId="0" borderId="0" xfId="1" applyFont="1" applyAlignment="1">
      <alignment horizontal="left" vertical="center"/>
    </xf>
    <xf numFmtId="41" fontId="5" fillId="0" borderId="0" xfId="1" applyFont="1" applyBorder="1">
      <alignment vertical="center"/>
    </xf>
    <xf numFmtId="41" fontId="5" fillId="0" borderId="0" xfId="1" applyFont="1">
      <alignment vertical="center"/>
    </xf>
    <xf numFmtId="41" fontId="0" fillId="0" borderId="40" xfId="0" applyNumberFormat="1" applyBorder="1">
      <alignment vertical="center"/>
    </xf>
    <xf numFmtId="0" fontId="13" fillId="4" borderId="31" xfId="0" applyFont="1" applyFill="1" applyBorder="1" applyAlignment="1">
      <alignment vertical="center" wrapText="1"/>
    </xf>
    <xf numFmtId="41" fontId="0" fillId="0" borderId="22" xfId="1" applyFont="1" applyBorder="1">
      <alignment vertical="center"/>
    </xf>
    <xf numFmtId="41" fontId="0" fillId="0" borderId="16" xfId="1" applyFont="1" applyFill="1" applyBorder="1">
      <alignment vertical="center"/>
    </xf>
    <xf numFmtId="41" fontId="0" fillId="3" borderId="10" xfId="0" applyNumberForma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41" fontId="8" fillId="4" borderId="54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41" fontId="8" fillId="4" borderId="9" xfId="0" applyNumberFormat="1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1" fontId="12" fillId="0" borderId="0" xfId="1" applyFont="1" applyFill="1" applyBorder="1">
      <alignment vertical="center"/>
    </xf>
    <xf numFmtId="41" fontId="5" fillId="0" borderId="0" xfId="1" applyFont="1" applyFill="1" applyBorder="1">
      <alignment vertical="center"/>
    </xf>
    <xf numFmtId="9" fontId="0" fillId="0" borderId="0" xfId="0" applyNumberFormat="1" applyAlignment="1">
      <alignment horizontal="center" vertical="center"/>
    </xf>
    <xf numFmtId="14" fontId="4" fillId="0" borderId="0" xfId="1" applyNumberFormat="1" applyFont="1" applyBorder="1" applyAlignment="1">
      <alignment horizontal="center" vertical="center"/>
    </xf>
    <xf numFmtId="41" fontId="4" fillId="0" borderId="0" xfId="1" applyFont="1" applyBorder="1">
      <alignment vertical="center"/>
    </xf>
    <xf numFmtId="176" fontId="0" fillId="0" borderId="0" xfId="0" applyNumberFormat="1">
      <alignment vertical="center"/>
    </xf>
    <xf numFmtId="41" fontId="4" fillId="0" borderId="0" xfId="1" applyFont="1" applyFill="1" applyBorder="1">
      <alignment vertical="center"/>
    </xf>
    <xf numFmtId="41" fontId="4" fillId="0" borderId="0" xfId="1" applyFont="1" applyFill="1" applyBorder="1" applyAlignment="1">
      <alignment horizontal="center" vertical="center"/>
    </xf>
    <xf numFmtId="14" fontId="5" fillId="0" borderId="0" xfId="1" applyNumberFormat="1" applyFont="1" applyAlignment="1">
      <alignment horizontal="left" vertical="center"/>
    </xf>
    <xf numFmtId="14" fontId="5" fillId="0" borderId="0" xfId="1" applyNumberFormat="1" applyFont="1" applyBorder="1" applyAlignment="1">
      <alignment horizontal="left" vertical="center"/>
    </xf>
    <xf numFmtId="41" fontId="5" fillId="0" borderId="0" xfId="1" applyFont="1" applyAlignment="1">
      <alignment horizontal="right" vertical="center"/>
    </xf>
    <xf numFmtId="41" fontId="5" fillId="0" borderId="0" xfId="1" applyFont="1" applyBorder="1" applyAlignment="1">
      <alignment horizontal="right" vertical="center"/>
    </xf>
    <xf numFmtId="13" fontId="4" fillId="0" borderId="0" xfId="1" quotePrefix="1" applyNumberFormat="1" applyFont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5" fillId="0" borderId="0" xfId="1" applyFont="1" applyFill="1" applyBorder="1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11" fillId="3" borderId="32" xfId="0" applyNumberFormat="1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4" fillId="3" borderId="56" xfId="0" applyFont="1" applyFill="1" applyBorder="1" applyAlignment="1">
      <alignment horizontal="left" vertical="center"/>
    </xf>
    <xf numFmtId="41" fontId="0" fillId="0" borderId="57" xfId="1" applyFont="1" applyBorder="1">
      <alignment vertical="center"/>
    </xf>
    <xf numFmtId="41" fontId="5" fillId="0" borderId="0" xfId="1" applyFont="1" applyAlignment="1">
      <alignment vertical="center"/>
    </xf>
    <xf numFmtId="41" fontId="4" fillId="3" borderId="43" xfId="1" applyFont="1" applyFill="1" applyBorder="1">
      <alignment vertical="center"/>
    </xf>
    <xf numFmtId="41" fontId="8" fillId="4" borderId="44" xfId="1" applyFont="1" applyFill="1" applyBorder="1" applyAlignment="1">
      <alignment horizontal="center" vertical="center"/>
    </xf>
    <xf numFmtId="41" fontId="8" fillId="4" borderId="45" xfId="1" applyFont="1" applyFill="1" applyBorder="1" applyAlignment="1">
      <alignment horizontal="center" vertical="center"/>
    </xf>
    <xf numFmtId="41" fontId="8" fillId="4" borderId="3" xfId="1" applyFont="1" applyFill="1" applyBorder="1" applyAlignment="1">
      <alignment horizontal="left" vertical="center"/>
    </xf>
    <xf numFmtId="41" fontId="4" fillId="3" borderId="10" xfId="1" applyFont="1" applyFill="1" applyBorder="1">
      <alignment vertical="center"/>
    </xf>
    <xf numFmtId="41" fontId="4" fillId="0" borderId="0" xfId="1" applyFont="1" applyAlignment="1">
      <alignment horizontal="center" vertical="center"/>
    </xf>
    <xf numFmtId="41" fontId="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0" fillId="3" borderId="39" xfId="0" applyFill="1" applyBorder="1" applyAlignment="1">
      <alignment horizontal="left" vertical="center" shrinkToFit="1"/>
    </xf>
    <xf numFmtId="14" fontId="15" fillId="0" borderId="69" xfId="0" applyNumberFormat="1" applyFont="1" applyBorder="1" applyAlignment="1">
      <alignment horizontal="center" vertical="center"/>
    </xf>
    <xf numFmtId="41" fontId="15" fillId="0" borderId="55" xfId="1" applyFont="1" applyFill="1" applyBorder="1">
      <alignment vertical="center"/>
    </xf>
    <xf numFmtId="0" fontId="15" fillId="0" borderId="55" xfId="0" applyFont="1" applyBorder="1">
      <alignment vertical="center"/>
    </xf>
    <xf numFmtId="0" fontId="15" fillId="0" borderId="7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 shrinkToFit="1"/>
    </xf>
    <xf numFmtId="41" fontId="0" fillId="0" borderId="0" xfId="1" applyFont="1" applyAlignment="1">
      <alignment vertical="center"/>
    </xf>
    <xf numFmtId="0" fontId="4" fillId="3" borderId="1" xfId="0" applyFont="1" applyFill="1" applyBorder="1">
      <alignment vertical="center"/>
    </xf>
    <xf numFmtId="41" fontId="0" fillId="0" borderId="11" xfId="1" applyFont="1" applyBorder="1" applyAlignment="1">
      <alignment vertical="center"/>
    </xf>
    <xf numFmtId="41" fontId="0" fillId="0" borderId="8" xfId="1" applyFont="1" applyBorder="1" applyAlignment="1">
      <alignment vertical="center"/>
    </xf>
    <xf numFmtId="41" fontId="0" fillId="0" borderId="37" xfId="1" applyFont="1" applyBorder="1" applyAlignment="1">
      <alignment vertical="center"/>
    </xf>
    <xf numFmtId="0" fontId="4" fillId="3" borderId="33" xfId="0" applyFont="1" applyFill="1" applyBorder="1">
      <alignment vertical="center"/>
    </xf>
    <xf numFmtId="0" fontId="0" fillId="0" borderId="42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1" xfId="0" quotePrefix="1" applyBorder="1">
      <alignment vertical="center"/>
    </xf>
    <xf numFmtId="0" fontId="11" fillId="0" borderId="41" xfId="0" applyFont="1" applyBorder="1">
      <alignment vertical="center"/>
    </xf>
    <xf numFmtId="0" fontId="5" fillId="0" borderId="41" xfId="0" quotePrefix="1" applyFont="1" applyBorder="1">
      <alignment vertical="center"/>
    </xf>
    <xf numFmtId="41" fontId="0" fillId="0" borderId="41" xfId="0" applyNumberFormat="1" applyBorder="1">
      <alignment vertical="center"/>
    </xf>
    <xf numFmtId="0" fontId="11" fillId="3" borderId="33" xfId="0" applyFont="1" applyFill="1" applyBorder="1">
      <alignment vertical="center"/>
    </xf>
    <xf numFmtId="0" fontId="0" fillId="0" borderId="50" xfId="0" applyBorder="1">
      <alignment vertical="center"/>
    </xf>
    <xf numFmtId="41" fontId="0" fillId="3" borderId="51" xfId="0" applyNumberFormat="1" applyFill="1" applyBorder="1">
      <alignment vertical="center"/>
    </xf>
    <xf numFmtId="0" fontId="8" fillId="4" borderId="52" xfId="0" applyFont="1" applyFill="1" applyBorder="1" applyAlignment="1">
      <alignment vertical="center" wrapText="1"/>
    </xf>
    <xf numFmtId="0" fontId="8" fillId="4" borderId="53" xfId="0" applyFont="1" applyFill="1" applyBorder="1" applyAlignment="1">
      <alignment vertical="center" wrapText="1"/>
    </xf>
    <xf numFmtId="0" fontId="11" fillId="0" borderId="0" xfId="0" quotePrefix="1" applyFont="1">
      <alignment vertical="center"/>
    </xf>
    <xf numFmtId="0" fontId="4" fillId="0" borderId="0" xfId="0" applyFont="1">
      <alignment vertical="center"/>
    </xf>
    <xf numFmtId="0" fontId="5" fillId="0" borderId="8" xfId="0" applyFont="1" applyBorder="1" applyAlignment="1">
      <alignment horizontal="center" vertical="center" shrinkToFit="1"/>
    </xf>
    <xf numFmtId="14" fontId="15" fillId="5" borderId="5" xfId="0" applyNumberFormat="1" applyFont="1" applyFill="1" applyBorder="1" applyAlignment="1">
      <alignment horizontal="center" vertical="center"/>
    </xf>
    <xf numFmtId="41" fontId="15" fillId="5" borderId="14" xfId="1" applyFont="1" applyFill="1" applyBorder="1">
      <alignment vertical="center"/>
    </xf>
    <xf numFmtId="0" fontId="15" fillId="5" borderId="14" xfId="0" applyFont="1" applyFill="1" applyBorder="1">
      <alignment vertical="center"/>
    </xf>
    <xf numFmtId="0" fontId="15" fillId="5" borderId="7" xfId="0" applyFont="1" applyFill="1" applyBorder="1" applyAlignment="1">
      <alignment horizontal="left" vertical="center" shrinkToFit="1"/>
    </xf>
    <xf numFmtId="0" fontId="15" fillId="5" borderId="8" xfId="0" applyFont="1" applyFill="1" applyBorder="1" applyAlignment="1">
      <alignment horizontal="center" vertical="center" shrinkToFit="1"/>
    </xf>
    <xf numFmtId="0" fontId="15" fillId="5" borderId="7" xfId="0" applyFont="1" applyFill="1" applyBorder="1" applyAlignment="1">
      <alignment vertical="center" shrinkToFit="1"/>
    </xf>
    <xf numFmtId="176" fontId="15" fillId="5" borderId="14" xfId="0" applyNumberFormat="1" applyFont="1" applyFill="1" applyBorder="1">
      <alignment vertical="center"/>
    </xf>
    <xf numFmtId="0" fontId="15" fillId="5" borderId="7" xfId="0" applyFont="1" applyFill="1" applyBorder="1">
      <alignment vertical="center"/>
    </xf>
    <xf numFmtId="0" fontId="11" fillId="5" borderId="7" xfId="0" applyFont="1" applyFill="1" applyBorder="1" applyAlignment="1">
      <alignment vertical="center" shrinkToFit="1"/>
    </xf>
    <xf numFmtId="41" fontId="16" fillId="5" borderId="14" xfId="1" applyFont="1" applyFill="1" applyBorder="1">
      <alignment vertical="center"/>
    </xf>
    <xf numFmtId="0" fontId="16" fillId="5" borderId="14" xfId="0" applyFont="1" applyFill="1" applyBorder="1">
      <alignment vertical="center"/>
    </xf>
    <xf numFmtId="0" fontId="16" fillId="5" borderId="7" xfId="0" applyFont="1" applyFill="1" applyBorder="1" applyAlignment="1">
      <alignment vertical="center" shrinkToFit="1"/>
    </xf>
    <xf numFmtId="14" fontId="11" fillId="5" borderId="5" xfId="0" applyNumberFormat="1" applyFont="1" applyFill="1" applyBorder="1" applyAlignment="1">
      <alignment horizontal="center" vertical="center"/>
    </xf>
    <xf numFmtId="41" fontId="11" fillId="5" borderId="14" xfId="1" applyFont="1" applyFill="1" applyBorder="1">
      <alignment vertical="center"/>
    </xf>
    <xf numFmtId="0" fontId="11" fillId="5" borderId="14" xfId="0" applyFont="1" applyFill="1" applyBorder="1">
      <alignment vertical="center"/>
    </xf>
    <xf numFmtId="0" fontId="19" fillId="5" borderId="7" xfId="0" applyFont="1" applyFill="1" applyBorder="1" applyAlignment="1">
      <alignment horizontal="left" vertical="center" shrinkToFit="1"/>
    </xf>
    <xf numFmtId="0" fontId="16" fillId="5" borderId="7" xfId="0" applyFont="1" applyFill="1" applyBorder="1" applyAlignment="1">
      <alignment horizontal="left" vertical="center" shrinkToFit="1"/>
    </xf>
    <xf numFmtId="41" fontId="5" fillId="5" borderId="14" xfId="1" applyFont="1" applyFill="1" applyBorder="1">
      <alignment vertical="center"/>
    </xf>
    <xf numFmtId="0" fontId="5" fillId="5" borderId="14" xfId="0" applyFont="1" applyFill="1" applyBorder="1">
      <alignment vertical="center"/>
    </xf>
    <xf numFmtId="0" fontId="5" fillId="5" borderId="7" xfId="0" applyFont="1" applyFill="1" applyBorder="1" applyAlignment="1">
      <alignment horizontal="left" vertical="center" shrinkToFit="1"/>
    </xf>
    <xf numFmtId="14" fontId="0" fillId="5" borderId="5" xfId="0" applyNumberFormat="1" applyFill="1" applyBorder="1" applyAlignment="1">
      <alignment horizontal="center" vertical="center"/>
    </xf>
    <xf numFmtId="41" fontId="0" fillId="5" borderId="14" xfId="1" applyFont="1" applyFill="1" applyBorder="1">
      <alignment vertical="center"/>
    </xf>
    <xf numFmtId="0" fontId="0" fillId="5" borderId="14" xfId="0" applyFill="1" applyBorder="1">
      <alignment vertical="center"/>
    </xf>
    <xf numFmtId="14" fontId="5" fillId="5" borderId="5" xfId="0" applyNumberFormat="1" applyFont="1" applyFill="1" applyBorder="1" applyAlignment="1">
      <alignment horizontal="center" vertical="center"/>
    </xf>
    <xf numFmtId="176" fontId="11" fillId="5" borderId="14" xfId="0" applyNumberFormat="1" applyFont="1" applyFill="1" applyBorder="1">
      <alignment vertical="center"/>
    </xf>
    <xf numFmtId="0" fontId="11" fillId="5" borderId="7" xfId="0" applyFont="1" applyFill="1" applyBorder="1" applyAlignment="1">
      <alignment horizontal="left" vertical="center" shrinkToFit="1"/>
    </xf>
    <xf numFmtId="14" fontId="15" fillId="5" borderId="59" xfId="0" applyNumberFormat="1" applyFont="1" applyFill="1" applyBorder="1" applyAlignment="1">
      <alignment horizontal="center" vertical="center"/>
    </xf>
    <xf numFmtId="41" fontId="15" fillId="5" borderId="60" xfId="1" applyFont="1" applyFill="1" applyBorder="1">
      <alignment vertical="center"/>
    </xf>
    <xf numFmtId="0" fontId="15" fillId="5" borderId="60" xfId="0" applyFont="1" applyFill="1" applyBorder="1">
      <alignment vertical="center"/>
    </xf>
    <xf numFmtId="0" fontId="15" fillId="5" borderId="61" xfId="0" applyFont="1" applyFill="1" applyBorder="1" applyAlignment="1">
      <alignment horizontal="left" vertical="center" shrinkToFit="1"/>
    </xf>
    <xf numFmtId="0" fontId="15" fillId="5" borderId="62" xfId="0" applyFont="1" applyFill="1" applyBorder="1" applyAlignment="1">
      <alignment horizontal="center" vertical="center" shrinkToFit="1"/>
    </xf>
    <xf numFmtId="14" fontId="15" fillId="5" borderId="63" xfId="0" applyNumberFormat="1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left" vertical="center" shrinkToFit="1"/>
    </xf>
    <xf numFmtId="0" fontId="15" fillId="5" borderId="64" xfId="0" applyFont="1" applyFill="1" applyBorder="1" applyAlignment="1">
      <alignment horizontal="center" vertical="center" shrinkToFit="1"/>
    </xf>
    <xf numFmtId="14" fontId="5" fillId="5" borderId="63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left" vertical="center" shrinkToFit="1"/>
    </xf>
    <xf numFmtId="14" fontId="0" fillId="5" borderId="63" xfId="0" applyNumberFormat="1" applyFill="1" applyBorder="1" applyAlignment="1">
      <alignment horizontal="center" vertical="center"/>
    </xf>
    <xf numFmtId="41" fontId="0" fillId="5" borderId="21" xfId="1" applyFont="1" applyFill="1" applyBorder="1">
      <alignment vertical="center"/>
    </xf>
    <xf numFmtId="14" fontId="15" fillId="5" borderId="65" xfId="0" applyNumberFormat="1" applyFont="1" applyFill="1" applyBorder="1" applyAlignment="1">
      <alignment horizontal="center" vertical="center"/>
    </xf>
    <xf numFmtId="41" fontId="15" fillId="5" borderId="66" xfId="1" applyFont="1" applyFill="1" applyBorder="1">
      <alignment vertical="center"/>
    </xf>
    <xf numFmtId="0" fontId="15" fillId="5" borderId="66" xfId="0" applyFont="1" applyFill="1" applyBorder="1">
      <alignment vertical="center"/>
    </xf>
    <xf numFmtId="0" fontId="15" fillId="5" borderId="67" xfId="0" applyFont="1" applyFill="1" applyBorder="1" applyAlignment="1">
      <alignment horizontal="left" vertical="center" shrinkToFit="1"/>
    </xf>
    <xf numFmtId="0" fontId="15" fillId="5" borderId="68" xfId="0" applyFont="1" applyFill="1" applyBorder="1" applyAlignment="1">
      <alignment horizontal="center" vertical="center" shrinkToFit="1"/>
    </xf>
    <xf numFmtId="14" fontId="15" fillId="5" borderId="69" xfId="0" applyNumberFormat="1" applyFont="1" applyFill="1" applyBorder="1" applyAlignment="1">
      <alignment horizontal="center" vertical="center"/>
    </xf>
    <xf numFmtId="41" fontId="15" fillId="5" borderId="55" xfId="1" applyFont="1" applyFill="1" applyBorder="1">
      <alignment vertical="center"/>
    </xf>
    <xf numFmtId="0" fontId="15" fillId="5" borderId="55" xfId="0" applyFont="1" applyFill="1" applyBorder="1">
      <alignment vertical="center"/>
    </xf>
    <xf numFmtId="0" fontId="15" fillId="5" borderId="70" xfId="0" applyFont="1" applyFill="1" applyBorder="1" applyAlignment="1">
      <alignment horizontal="left" vertical="center" shrinkToFit="1"/>
    </xf>
    <xf numFmtId="0" fontId="15" fillId="5" borderId="12" xfId="0" applyFont="1" applyFill="1" applyBorder="1" applyAlignment="1">
      <alignment horizontal="center" vertical="center" shrinkToFit="1"/>
    </xf>
    <xf numFmtId="14" fontId="11" fillId="5" borderId="69" xfId="0" applyNumberFormat="1" applyFont="1" applyFill="1" applyBorder="1" applyAlignment="1">
      <alignment horizontal="center" vertical="center"/>
    </xf>
    <xf numFmtId="41" fontId="11" fillId="5" borderId="55" xfId="1" applyFont="1" applyFill="1" applyBorder="1">
      <alignment vertical="center"/>
    </xf>
    <xf numFmtId="0" fontId="11" fillId="5" borderId="55" xfId="0" applyFont="1" applyFill="1" applyBorder="1">
      <alignment vertical="center"/>
    </xf>
    <xf numFmtId="0" fontId="19" fillId="5" borderId="70" xfId="0" applyFont="1" applyFill="1" applyBorder="1" applyAlignment="1">
      <alignment horizontal="left" vertical="center" shrinkToFit="1"/>
    </xf>
    <xf numFmtId="0" fontId="19" fillId="5" borderId="12" xfId="0" applyFont="1" applyFill="1" applyBorder="1" applyAlignment="1">
      <alignment horizontal="center" vertical="center" shrinkToFit="1"/>
    </xf>
    <xf numFmtId="41" fontId="0" fillId="5" borderId="6" xfId="1" applyFont="1" applyFill="1" applyBorder="1" applyAlignment="1">
      <alignment horizontal="center" vertical="center"/>
    </xf>
    <xf numFmtId="41" fontId="0" fillId="5" borderId="16" xfId="1" applyFont="1" applyFill="1" applyBorder="1">
      <alignment vertical="center"/>
    </xf>
    <xf numFmtId="0" fontId="0" fillId="5" borderId="5" xfId="0" applyFill="1" applyBorder="1" applyAlignment="1">
      <alignment horizontal="center" vertical="center"/>
    </xf>
    <xf numFmtId="41" fontId="0" fillId="5" borderId="24" xfId="1" applyFont="1" applyFill="1" applyBorder="1" applyAlignment="1">
      <alignment horizontal="center" vertical="center"/>
    </xf>
    <xf numFmtId="41" fontId="0" fillId="5" borderId="26" xfId="1" applyFont="1" applyFill="1" applyBorder="1" applyAlignment="1">
      <alignment horizontal="center" vertical="center"/>
    </xf>
    <xf numFmtId="41" fontId="0" fillId="5" borderId="28" xfId="1" applyFont="1" applyFill="1" applyBorder="1" applyAlignment="1">
      <alignment horizontal="center" vertical="center"/>
    </xf>
    <xf numFmtId="41" fontId="0" fillId="5" borderId="5" xfId="1" applyFont="1" applyFill="1" applyBorder="1" applyAlignment="1">
      <alignment horizontal="center" vertical="center"/>
    </xf>
    <xf numFmtId="41" fontId="0" fillId="5" borderId="29" xfId="1" applyFont="1" applyFill="1" applyBorder="1" applyAlignment="1">
      <alignment horizontal="center" vertical="center"/>
    </xf>
    <xf numFmtId="41" fontId="0" fillId="5" borderId="4" xfId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quotePrefix="1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>
      <alignment vertical="center"/>
    </xf>
    <xf numFmtId="41" fontId="8" fillId="4" borderId="30" xfId="1" applyFont="1" applyFill="1" applyBorder="1" applyAlignment="1">
      <alignment horizontal="center" vertical="center"/>
    </xf>
    <xf numFmtId="41" fontId="8" fillId="4" borderId="58" xfId="1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horizontal="center" vertical="center"/>
    </xf>
    <xf numFmtId="41" fontId="8" fillId="4" borderId="44" xfId="1" applyFont="1" applyFill="1" applyBorder="1" applyAlignment="1">
      <alignment horizontal="left" vertical="top" wrapText="1"/>
    </xf>
    <xf numFmtId="41" fontId="8" fillId="4" borderId="52" xfId="1" applyFont="1" applyFill="1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7" xfId="1" applyFont="1" applyBorder="1" applyAlignment="1">
      <alignment horizontal="center" vertical="center"/>
    </xf>
    <xf numFmtId="41" fontId="0" fillId="0" borderId="12" xfId="1" applyFont="1" applyBorder="1" applyAlignment="1">
      <alignment horizontal="center" vertical="center"/>
    </xf>
    <xf numFmtId="41" fontId="5" fillId="0" borderId="27" xfId="1" applyFont="1" applyFill="1" applyBorder="1" applyAlignment="1">
      <alignment horizontal="center" vertical="center"/>
    </xf>
    <xf numFmtId="41" fontId="5" fillId="0" borderId="12" xfId="1" applyFont="1" applyFill="1" applyBorder="1" applyAlignment="1">
      <alignment horizontal="center" vertical="center"/>
    </xf>
    <xf numFmtId="41" fontId="5" fillId="0" borderId="2" xfId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5</xdr:row>
      <xdr:rowOff>95250</xdr:rowOff>
    </xdr:from>
    <xdr:to>
      <xdr:col>14</xdr:col>
      <xdr:colOff>123265</xdr:colOff>
      <xdr:row>17</xdr:row>
      <xdr:rowOff>9221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3D940833-2208-D9BF-789C-8A6112DC2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914400"/>
          <a:ext cx="9039225" cy="2428571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228600</xdr:colOff>
      <xdr:row>17</xdr:row>
      <xdr:rowOff>123825</xdr:rowOff>
    </xdr:from>
    <xdr:to>
      <xdr:col>6</xdr:col>
      <xdr:colOff>208165</xdr:colOff>
      <xdr:row>23</xdr:row>
      <xdr:rowOff>129704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7BA4175-4E9B-A0C8-3A10-ECFE8748E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3457575"/>
          <a:ext cx="3666300" cy="1263179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329452</xdr:colOff>
      <xdr:row>35</xdr:row>
      <xdr:rowOff>61072</xdr:rowOff>
    </xdr:from>
    <xdr:to>
      <xdr:col>2</xdr:col>
      <xdr:colOff>659857</xdr:colOff>
      <xdr:row>58</xdr:row>
      <xdr:rowOff>176981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D67BFC92-4D59-7D7D-1BB3-D55C8711C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9452" y="7064748"/>
          <a:ext cx="1347899" cy="514735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201706</xdr:colOff>
      <xdr:row>63</xdr:row>
      <xdr:rowOff>100853</xdr:rowOff>
    </xdr:from>
    <xdr:to>
      <xdr:col>11</xdr:col>
      <xdr:colOff>441715</xdr:colOff>
      <xdr:row>66</xdr:row>
      <xdr:rowOff>204975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40B20247-1C95-E0CD-EAF2-DE6F47CA6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1706" y="14410765"/>
          <a:ext cx="7333333" cy="742857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190500</xdr:colOff>
      <xdr:row>68</xdr:row>
      <xdr:rowOff>33617</xdr:rowOff>
    </xdr:from>
    <xdr:to>
      <xdr:col>7</xdr:col>
      <xdr:colOff>412364</xdr:colOff>
      <xdr:row>80</xdr:row>
      <xdr:rowOff>73606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3BD1E697-4045-8F1B-19E8-3D2ED5EDC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500" y="15408088"/>
          <a:ext cx="4580952" cy="281904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257736</xdr:colOff>
      <xdr:row>82</xdr:row>
      <xdr:rowOff>100852</xdr:rowOff>
    </xdr:from>
    <xdr:to>
      <xdr:col>9</xdr:col>
      <xdr:colOff>588673</xdr:colOff>
      <xdr:row>89</xdr:row>
      <xdr:rowOff>181898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35D54AB-9697-4D83-46E8-4ACF92E85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7736" y="18456087"/>
          <a:ext cx="6057143" cy="1571429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369794</xdr:colOff>
      <xdr:row>91</xdr:row>
      <xdr:rowOff>156883</xdr:rowOff>
    </xdr:from>
    <xdr:to>
      <xdr:col>7</xdr:col>
      <xdr:colOff>353549</xdr:colOff>
      <xdr:row>101</xdr:row>
      <xdr:rowOff>125799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D77D7B3A-C021-AA40-DA5B-40B4B0D1C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9794" y="20428324"/>
          <a:ext cx="4457143" cy="2142857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302559</xdr:colOff>
      <xdr:row>107</xdr:row>
      <xdr:rowOff>22412</xdr:rowOff>
    </xdr:from>
    <xdr:to>
      <xdr:col>16</xdr:col>
      <xdr:colOff>191435</xdr:colOff>
      <xdr:row>137</xdr:row>
      <xdr:rowOff>92203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639A7086-43D9-68D1-0589-DBF5E8005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02559" y="23823706"/>
          <a:ext cx="10447619" cy="6457143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313764</xdr:colOff>
      <xdr:row>17</xdr:row>
      <xdr:rowOff>100853</xdr:rowOff>
    </xdr:from>
    <xdr:to>
      <xdr:col>14</xdr:col>
      <xdr:colOff>56029</xdr:colOff>
      <xdr:row>23</xdr:row>
      <xdr:rowOff>130461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F9A7B2A3-A2FE-B79C-BA9F-11A7BC9088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t="42575" b="3626"/>
        <a:stretch/>
      </xdr:blipFill>
      <xdr:spPr>
        <a:xfrm>
          <a:off x="3989293" y="4247029"/>
          <a:ext cx="5210736" cy="1307079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6D7FF-EE98-4CC8-9FC4-45D857517D8B}">
  <dimension ref="A2:J158"/>
  <sheetViews>
    <sheetView topLeftCell="A139" zoomScale="85" zoomScaleNormal="85" workbookViewId="0">
      <selection activeCell="F3" sqref="F3"/>
    </sheetView>
  </sheetViews>
  <sheetFormatPr defaultRowHeight="16.5" x14ac:dyDescent="0.3"/>
  <cols>
    <col min="1" max="1" width="3.375" customWidth="1"/>
  </cols>
  <sheetData>
    <row r="2" spans="1:1" ht="33.75" x14ac:dyDescent="0.3">
      <c r="A2" s="258" t="s">
        <v>111</v>
      </c>
    </row>
    <row r="3" spans="1:1" ht="31.5" x14ac:dyDescent="0.3">
      <c r="A3" s="257"/>
    </row>
    <row r="4" spans="1:1" ht="26.25" x14ac:dyDescent="0.3">
      <c r="A4" s="256" t="s">
        <v>83</v>
      </c>
    </row>
    <row r="26" spans="2:2" ht="20.25" x14ac:dyDescent="0.3">
      <c r="B26" s="259" t="s">
        <v>87</v>
      </c>
    </row>
    <row r="27" spans="2:2" ht="20.25" x14ac:dyDescent="0.3">
      <c r="B27" s="260" t="s">
        <v>99</v>
      </c>
    </row>
    <row r="28" spans="2:2" ht="20.25" x14ac:dyDescent="0.3">
      <c r="B28" s="260" t="s">
        <v>100</v>
      </c>
    </row>
    <row r="29" spans="2:2" ht="20.25" x14ac:dyDescent="0.3">
      <c r="B29" s="260"/>
    </row>
    <row r="30" spans="2:2" ht="20.25" x14ac:dyDescent="0.3">
      <c r="B30" s="260" t="s">
        <v>88</v>
      </c>
    </row>
    <row r="34" spans="1:5" ht="26.25" x14ac:dyDescent="0.3">
      <c r="A34" s="256" t="s">
        <v>84</v>
      </c>
    </row>
    <row r="35" spans="1:5" ht="26.25" x14ac:dyDescent="0.3">
      <c r="A35" s="256"/>
    </row>
    <row r="38" spans="1:5" ht="20.25" x14ac:dyDescent="0.3">
      <c r="E38" s="260" t="s">
        <v>89</v>
      </c>
    </row>
    <row r="39" spans="1:5" ht="20.25" x14ac:dyDescent="0.3">
      <c r="E39" s="260" t="s">
        <v>90</v>
      </c>
    </row>
    <row r="40" spans="1:5" ht="20.25" x14ac:dyDescent="0.3">
      <c r="E40" s="260" t="s">
        <v>91</v>
      </c>
    </row>
    <row r="63" spans="1:1" ht="26.25" x14ac:dyDescent="0.3">
      <c r="A63" s="256" t="s">
        <v>85</v>
      </c>
    </row>
    <row r="70" spans="10:10" ht="20.25" x14ac:dyDescent="0.3">
      <c r="J70" s="260" t="s">
        <v>92</v>
      </c>
    </row>
    <row r="71" spans="10:10" ht="20.25" x14ac:dyDescent="0.3">
      <c r="J71" s="260" t="s">
        <v>93</v>
      </c>
    </row>
    <row r="72" spans="10:10" ht="20.25" x14ac:dyDescent="0.3">
      <c r="J72" s="260"/>
    </row>
    <row r="73" spans="10:10" ht="20.25" x14ac:dyDescent="0.3">
      <c r="J73" s="260" t="s">
        <v>94</v>
      </c>
    </row>
    <row r="74" spans="10:10" ht="20.25" x14ac:dyDescent="0.3">
      <c r="J74" s="260" t="s">
        <v>95</v>
      </c>
    </row>
    <row r="95" spans="10:10" ht="20.25" x14ac:dyDescent="0.3">
      <c r="J95" s="261" t="s">
        <v>96</v>
      </c>
    </row>
    <row r="106" spans="1:1" ht="26.25" x14ac:dyDescent="0.3">
      <c r="A106" s="256" t="s">
        <v>86</v>
      </c>
    </row>
    <row r="141" spans="2:2" ht="20.25" x14ac:dyDescent="0.3">
      <c r="B141" s="260" t="s">
        <v>97</v>
      </c>
    </row>
    <row r="142" spans="2:2" ht="20.25" x14ac:dyDescent="0.3">
      <c r="B142" s="260" t="s">
        <v>98</v>
      </c>
    </row>
    <row r="145" spans="1:2" ht="26.25" x14ac:dyDescent="0.3">
      <c r="A145" s="256" t="s">
        <v>101</v>
      </c>
    </row>
    <row r="147" spans="1:2" ht="20.25" x14ac:dyDescent="0.3">
      <c r="B147" s="260" t="s">
        <v>102</v>
      </c>
    </row>
    <row r="148" spans="1:2" ht="20.25" x14ac:dyDescent="0.3">
      <c r="B148" s="260" t="s">
        <v>103</v>
      </c>
    </row>
    <row r="149" spans="1:2" ht="20.25" x14ac:dyDescent="0.3">
      <c r="B149" s="260"/>
    </row>
    <row r="150" spans="1:2" ht="20.25" x14ac:dyDescent="0.3">
      <c r="B150" s="260" t="s">
        <v>104</v>
      </c>
    </row>
    <row r="151" spans="1:2" ht="20.25" x14ac:dyDescent="0.3">
      <c r="B151" s="260" t="s">
        <v>105</v>
      </c>
    </row>
    <row r="152" spans="1:2" ht="20.25" x14ac:dyDescent="0.3">
      <c r="B152" s="260"/>
    </row>
    <row r="153" spans="1:2" ht="20.25" x14ac:dyDescent="0.3">
      <c r="B153" s="260" t="s">
        <v>106</v>
      </c>
    </row>
    <row r="154" spans="1:2" ht="20.25" x14ac:dyDescent="0.3">
      <c r="B154" s="260" t="s">
        <v>107</v>
      </c>
    </row>
    <row r="155" spans="1:2" ht="20.25" x14ac:dyDescent="0.3">
      <c r="B155" s="260" t="s">
        <v>108</v>
      </c>
    </row>
    <row r="157" spans="1:2" ht="20.25" x14ac:dyDescent="0.3">
      <c r="B157" s="260" t="s">
        <v>109</v>
      </c>
    </row>
    <row r="158" spans="1:2" ht="20.25" x14ac:dyDescent="0.3">
      <c r="B158" s="260" t="s">
        <v>110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/>
  </sheetPr>
  <dimension ref="A1:T1048560"/>
  <sheetViews>
    <sheetView tabSelected="1" zoomScaleNormal="100" workbookViewId="0">
      <selection activeCell="E10" sqref="E10"/>
    </sheetView>
  </sheetViews>
  <sheetFormatPr defaultRowHeight="16.5" x14ac:dyDescent="0.3"/>
  <cols>
    <col min="1" max="1" width="2.75" style="2" customWidth="1"/>
    <col min="2" max="2" width="16.5" customWidth="1"/>
    <col min="3" max="3" width="4.375" customWidth="1"/>
    <col min="4" max="4" width="16.625" style="35" customWidth="1"/>
    <col min="5" max="5" width="19.125" style="2" customWidth="1"/>
    <col min="6" max="6" width="13.25" customWidth="1"/>
    <col min="7" max="7" width="35.125" style="8" customWidth="1"/>
    <col min="8" max="8" width="10.25" style="162" customWidth="1"/>
    <col min="9" max="9" width="9.25" customWidth="1"/>
    <col min="10" max="10" width="22.125" customWidth="1"/>
    <col min="11" max="11" width="16.125" style="35" customWidth="1"/>
    <col min="12" max="12" width="20.125" style="2" customWidth="1"/>
    <col min="13" max="13" width="22.25" style="2" customWidth="1"/>
    <col min="14" max="14" width="53.625" customWidth="1"/>
    <col min="15" max="15" width="2.25" customWidth="1"/>
    <col min="16" max="16" width="20.625" style="2" customWidth="1"/>
    <col min="17" max="17" width="17.5" style="2" customWidth="1"/>
  </cols>
  <sheetData>
    <row r="1" spans="1:17" x14ac:dyDescent="0.3">
      <c r="A1" s="1" t="s">
        <v>78</v>
      </c>
      <c r="D1" s="129"/>
      <c r="G1" s="4"/>
      <c r="H1" s="38"/>
    </row>
    <row r="2" spans="1:17" x14ac:dyDescent="0.3">
      <c r="A2" s="1"/>
      <c r="D2" s="130"/>
      <c r="G2" s="4"/>
      <c r="H2" s="38"/>
    </row>
    <row r="3" spans="1:17" x14ac:dyDescent="0.3">
      <c r="B3" s="2"/>
      <c r="C3" s="2"/>
      <c r="D3" s="130"/>
      <c r="G3" s="7"/>
      <c r="H3" s="39"/>
      <c r="I3" s="2"/>
      <c r="J3" s="2"/>
      <c r="K3" s="111"/>
      <c r="N3" s="173"/>
      <c r="O3" s="2"/>
    </row>
    <row r="4" spans="1:17" x14ac:dyDescent="0.3">
      <c r="B4" s="56" t="s">
        <v>46</v>
      </c>
      <c r="C4" s="2"/>
      <c r="D4" s="17" t="s">
        <v>10</v>
      </c>
      <c r="E4" s="26" t="s">
        <v>7</v>
      </c>
      <c r="F4" s="27" t="s">
        <v>8</v>
      </c>
      <c r="G4" s="164" t="s">
        <v>9</v>
      </c>
      <c r="H4" s="40" t="s">
        <v>23</v>
      </c>
      <c r="I4" s="2"/>
      <c r="J4" s="57" t="s">
        <v>48</v>
      </c>
      <c r="K4" s="28" t="s">
        <v>10</v>
      </c>
      <c r="L4" s="79" t="s">
        <v>7</v>
      </c>
      <c r="M4" s="80" t="s">
        <v>8</v>
      </c>
      <c r="N4" s="174" t="s">
        <v>9</v>
      </c>
      <c r="O4" s="2"/>
    </row>
    <row r="5" spans="1:17" x14ac:dyDescent="0.3">
      <c r="B5" s="2"/>
      <c r="C5" s="2"/>
      <c r="D5" s="14">
        <v>44927</v>
      </c>
      <c r="E5" s="12">
        <v>155520</v>
      </c>
      <c r="F5" s="13" t="s">
        <v>79</v>
      </c>
      <c r="G5" s="166" t="s">
        <v>80</v>
      </c>
      <c r="H5" s="193" t="s">
        <v>26</v>
      </c>
      <c r="I5" s="2"/>
      <c r="J5" s="271" t="s">
        <v>53</v>
      </c>
      <c r="K5" s="21">
        <v>44927</v>
      </c>
      <c r="L5" s="30">
        <v>1000000</v>
      </c>
      <c r="M5" s="81" t="s">
        <v>47</v>
      </c>
      <c r="N5" s="175" t="s">
        <v>43</v>
      </c>
      <c r="O5" s="2"/>
    </row>
    <row r="6" spans="1:17" x14ac:dyDescent="0.3">
      <c r="D6" s="67">
        <v>44928</v>
      </c>
      <c r="E6" s="71">
        <v>90000</v>
      </c>
      <c r="F6" s="72" t="s">
        <v>81</v>
      </c>
      <c r="G6" s="165" t="s">
        <v>82</v>
      </c>
      <c r="H6" s="193" t="s">
        <v>26</v>
      </c>
      <c r="J6" s="272"/>
      <c r="K6" s="21"/>
      <c r="L6" s="19"/>
      <c r="M6" s="3"/>
      <c r="N6" s="176"/>
    </row>
    <row r="7" spans="1:17" x14ac:dyDescent="0.3">
      <c r="D7" s="194"/>
      <c r="E7" s="195"/>
      <c r="F7" s="196"/>
      <c r="G7" s="197"/>
      <c r="H7" s="198"/>
      <c r="J7" s="272"/>
      <c r="K7" s="21"/>
      <c r="L7" s="19"/>
      <c r="M7" s="3"/>
      <c r="N7" s="176"/>
    </row>
    <row r="8" spans="1:17" x14ac:dyDescent="0.3">
      <c r="B8" s="18" t="s">
        <v>17</v>
      </c>
      <c r="D8" s="194"/>
      <c r="E8" s="195"/>
      <c r="F8" s="196"/>
      <c r="G8" s="197"/>
      <c r="H8" s="198"/>
      <c r="J8" s="272"/>
      <c r="K8" s="21"/>
      <c r="L8" s="19"/>
      <c r="M8" s="3"/>
      <c r="N8" s="176"/>
    </row>
    <row r="9" spans="1:17" x14ac:dyDescent="0.3">
      <c r="B9" s="9" t="s">
        <v>6</v>
      </c>
      <c r="D9" s="194"/>
      <c r="E9" s="195"/>
      <c r="F9" s="196"/>
      <c r="G9" s="197"/>
      <c r="H9" s="198"/>
      <c r="J9" s="272"/>
      <c r="K9" s="21"/>
      <c r="L9" s="65"/>
      <c r="M9" s="86"/>
      <c r="N9" s="176"/>
    </row>
    <row r="10" spans="1:17" x14ac:dyDescent="0.3">
      <c r="B10" s="10" t="s">
        <v>56</v>
      </c>
      <c r="D10" s="194"/>
      <c r="E10" s="195"/>
      <c r="F10" s="196"/>
      <c r="G10" s="197"/>
      <c r="H10" s="198"/>
      <c r="J10" s="272"/>
      <c r="K10" s="49"/>
      <c r="L10" s="82"/>
      <c r="M10" s="83"/>
      <c r="N10" s="176"/>
    </row>
    <row r="11" spans="1:17" x14ac:dyDescent="0.3">
      <c r="B11" s="10" t="s">
        <v>57</v>
      </c>
      <c r="D11" s="194"/>
      <c r="E11" s="195"/>
      <c r="F11" s="196"/>
      <c r="G11" s="197"/>
      <c r="H11" s="198"/>
      <c r="J11" s="23"/>
      <c r="K11" s="37"/>
      <c r="L11" s="84">
        <f>SUM(L5:L10)</f>
        <v>1000000</v>
      </c>
      <c r="M11" s="85"/>
      <c r="N11" s="23"/>
    </row>
    <row r="12" spans="1:17" x14ac:dyDescent="0.3">
      <c r="B12" s="10" t="s">
        <v>65</v>
      </c>
      <c r="D12" s="194"/>
      <c r="E12" s="195"/>
      <c r="F12" s="196"/>
      <c r="G12" s="197"/>
      <c r="H12" s="198"/>
      <c r="J12" s="268" t="s">
        <v>66</v>
      </c>
      <c r="K12" s="21">
        <v>44928</v>
      </c>
      <c r="L12" s="87">
        <v>110000</v>
      </c>
      <c r="M12" s="86" t="s">
        <v>51</v>
      </c>
      <c r="N12" s="176" t="s">
        <v>52</v>
      </c>
      <c r="P12" s="45"/>
      <c r="Q12" s="45"/>
    </row>
    <row r="13" spans="1:17" x14ac:dyDescent="0.3">
      <c r="B13" s="10" t="s">
        <v>11</v>
      </c>
      <c r="D13" s="194"/>
      <c r="E13" s="195"/>
      <c r="F13" s="196"/>
      <c r="G13" s="197"/>
      <c r="H13" s="198"/>
      <c r="J13" s="269"/>
      <c r="K13" s="21"/>
      <c r="L13" s="87"/>
      <c r="M13" s="86"/>
      <c r="N13" s="176"/>
      <c r="P13" s="117"/>
      <c r="Q13" s="45"/>
    </row>
    <row r="14" spans="1:17" x14ac:dyDescent="0.3">
      <c r="B14" s="10" t="s">
        <v>58</v>
      </c>
      <c r="D14" s="194"/>
      <c r="E14" s="195"/>
      <c r="F14" s="196"/>
      <c r="G14" s="199"/>
      <c r="H14" s="198"/>
      <c r="J14" s="269"/>
      <c r="K14" s="21"/>
      <c r="L14" s="87"/>
      <c r="M14" s="86"/>
      <c r="N14" s="176"/>
      <c r="P14" s="117"/>
      <c r="Q14" s="45"/>
    </row>
    <row r="15" spans="1:17" x14ac:dyDescent="0.3">
      <c r="B15" s="10" t="s">
        <v>67</v>
      </c>
      <c r="D15" s="194"/>
      <c r="E15" s="195"/>
      <c r="F15" s="196"/>
      <c r="G15" s="199"/>
      <c r="H15" s="198"/>
      <c r="J15" s="269"/>
      <c r="K15" s="21"/>
      <c r="L15" s="65"/>
      <c r="M15" s="86"/>
      <c r="N15" s="176"/>
      <c r="P15" s="117"/>
      <c r="Q15" s="45"/>
    </row>
    <row r="16" spans="1:17" x14ac:dyDescent="0.3">
      <c r="B16" s="10" t="s">
        <v>44</v>
      </c>
      <c r="D16" s="194"/>
      <c r="E16" s="195"/>
      <c r="F16" s="196"/>
      <c r="G16" s="197"/>
      <c r="H16" s="198"/>
      <c r="J16" s="269"/>
      <c r="K16" s="21"/>
      <c r="L16" s="65"/>
      <c r="M16" s="86"/>
      <c r="N16" s="176"/>
      <c r="P16" s="132"/>
      <c r="Q16" s="43"/>
    </row>
    <row r="17" spans="2:17" x14ac:dyDescent="0.3">
      <c r="B17" s="10" t="s">
        <v>68</v>
      </c>
      <c r="D17" s="194"/>
      <c r="E17" s="195"/>
      <c r="F17" s="196"/>
      <c r="G17" s="199"/>
      <c r="H17" s="198"/>
      <c r="J17" s="269"/>
      <c r="K17" s="21"/>
      <c r="L17" s="65"/>
      <c r="M17" s="86"/>
      <c r="N17" s="176"/>
      <c r="P17" s="132"/>
      <c r="Q17" s="43"/>
    </row>
    <row r="18" spans="2:17" x14ac:dyDescent="0.3">
      <c r="B18" s="10" t="s">
        <v>13</v>
      </c>
      <c r="D18" s="194"/>
      <c r="E18" s="195"/>
      <c r="F18" s="196"/>
      <c r="G18" s="199"/>
      <c r="H18" s="198"/>
      <c r="J18" s="269"/>
      <c r="K18" s="21"/>
      <c r="L18" s="65"/>
      <c r="M18" s="86"/>
      <c r="N18" s="176"/>
      <c r="P18" s="132"/>
      <c r="Q18" s="43"/>
    </row>
    <row r="19" spans="2:17" x14ac:dyDescent="0.3">
      <c r="B19" s="10" t="s">
        <v>14</v>
      </c>
      <c r="D19" s="194"/>
      <c r="E19" s="195"/>
      <c r="F19" s="196"/>
      <c r="G19" s="199"/>
      <c r="H19" s="198"/>
      <c r="J19" s="269"/>
      <c r="K19" s="21"/>
      <c r="L19" s="65"/>
      <c r="M19" s="86"/>
      <c r="N19" s="176"/>
      <c r="P19" s="132"/>
      <c r="Q19" s="43"/>
    </row>
    <row r="20" spans="2:17" x14ac:dyDescent="0.3">
      <c r="B20" s="10" t="s">
        <v>12</v>
      </c>
      <c r="D20" s="194"/>
      <c r="E20" s="195"/>
      <c r="F20" s="196"/>
      <c r="G20" s="199"/>
      <c r="H20" s="198"/>
      <c r="J20" s="269"/>
      <c r="K20" s="21"/>
      <c r="L20" s="19"/>
      <c r="M20" s="3"/>
      <c r="N20" s="176"/>
      <c r="P20" s="132"/>
      <c r="Q20" s="43"/>
    </row>
    <row r="21" spans="2:17" x14ac:dyDescent="0.3">
      <c r="B21" s="10" t="s">
        <v>69</v>
      </c>
      <c r="D21" s="194"/>
      <c r="E21" s="195"/>
      <c r="F21" s="196"/>
      <c r="G21" s="199"/>
      <c r="H21" s="198"/>
      <c r="J21" s="269"/>
      <c r="K21" s="21"/>
      <c r="L21" s="19"/>
      <c r="M21" s="3"/>
      <c r="N21" s="176"/>
      <c r="P21" s="132"/>
      <c r="Q21" s="43"/>
    </row>
    <row r="22" spans="2:17" x14ac:dyDescent="0.3">
      <c r="B22" s="10" t="s">
        <v>70</v>
      </c>
      <c r="D22" s="194"/>
      <c r="E22" s="195"/>
      <c r="F22" s="196"/>
      <c r="G22" s="199"/>
      <c r="H22" s="198"/>
      <c r="J22" s="269"/>
      <c r="K22" s="21"/>
      <c r="L22" s="19"/>
      <c r="M22" s="3"/>
      <c r="N22" s="176"/>
      <c r="P22" s="132"/>
      <c r="Q22" s="43"/>
    </row>
    <row r="23" spans="2:17" x14ac:dyDescent="0.3">
      <c r="B23" s="10" t="s">
        <v>22</v>
      </c>
      <c r="D23" s="194"/>
      <c r="E23" s="195"/>
      <c r="F23" s="196"/>
      <c r="G23" s="199"/>
      <c r="H23" s="198"/>
      <c r="J23" s="269"/>
      <c r="K23" s="22"/>
      <c r="L23" s="88"/>
      <c r="M23" s="97"/>
      <c r="N23" s="177"/>
      <c r="P23" s="132"/>
      <c r="Q23" s="43"/>
    </row>
    <row r="24" spans="2:17" x14ac:dyDescent="0.3">
      <c r="B24" s="10" t="s">
        <v>59</v>
      </c>
      <c r="D24" s="194"/>
      <c r="E24" s="195"/>
      <c r="F24" s="200"/>
      <c r="G24" s="199"/>
      <c r="H24" s="198"/>
      <c r="J24" s="270"/>
      <c r="K24" s="73"/>
      <c r="L24" s="62"/>
      <c r="M24" s="3"/>
      <c r="N24" s="176"/>
      <c r="P24" s="132"/>
      <c r="Q24" s="43"/>
    </row>
    <row r="25" spans="2:17" x14ac:dyDescent="0.3">
      <c r="B25" s="59" t="s">
        <v>60</v>
      </c>
      <c r="D25" s="194"/>
      <c r="E25" s="195"/>
      <c r="F25" s="196"/>
      <c r="G25" s="199"/>
      <c r="H25" s="198"/>
      <c r="J25" s="23"/>
      <c r="K25" s="20"/>
      <c r="L25" s="84">
        <f>SUM(L12:L24)</f>
        <v>110000</v>
      </c>
      <c r="M25" s="85"/>
      <c r="N25" s="23"/>
      <c r="P25" s="132"/>
      <c r="Q25" s="43"/>
    </row>
    <row r="26" spans="2:17" x14ac:dyDescent="0.3">
      <c r="B26" s="10" t="s">
        <v>19</v>
      </c>
      <c r="D26" s="194"/>
      <c r="E26" s="195"/>
      <c r="F26" s="196"/>
      <c r="G26" s="199"/>
      <c r="H26" s="198"/>
      <c r="J26" s="96" t="s">
        <v>15</v>
      </c>
      <c r="K26" s="103"/>
      <c r="L26" s="89">
        <f>L11+L25</f>
        <v>1110000</v>
      </c>
      <c r="M26" s="90"/>
      <c r="N26" s="23"/>
      <c r="P26" s="132"/>
      <c r="Q26" s="43"/>
    </row>
    <row r="27" spans="2:17" x14ac:dyDescent="0.3">
      <c r="B27" s="10" t="s">
        <v>42</v>
      </c>
      <c r="D27" s="194"/>
      <c r="E27" s="195"/>
      <c r="F27" s="196"/>
      <c r="G27" s="199"/>
      <c r="H27" s="198"/>
      <c r="P27" s="132"/>
      <c r="Q27" s="43"/>
    </row>
    <row r="28" spans="2:17" x14ac:dyDescent="0.3">
      <c r="B28" s="60" t="s">
        <v>21</v>
      </c>
      <c r="D28" s="194"/>
      <c r="E28" s="195"/>
      <c r="F28" s="196"/>
      <c r="G28" s="199"/>
      <c r="H28" s="198"/>
      <c r="P28" s="132"/>
      <c r="Q28" s="43"/>
    </row>
    <row r="29" spans="2:17" x14ac:dyDescent="0.3">
      <c r="B29" s="60" t="s">
        <v>34</v>
      </c>
      <c r="D29" s="194"/>
      <c r="E29" s="195"/>
      <c r="F29" s="196"/>
      <c r="G29" s="201"/>
      <c r="H29" s="198"/>
      <c r="J29" s="58" t="s">
        <v>49</v>
      </c>
      <c r="K29" s="28" t="s">
        <v>39</v>
      </c>
      <c r="L29" s="79" t="s">
        <v>7</v>
      </c>
      <c r="M29" s="150"/>
      <c r="N29" s="178"/>
      <c r="P29" s="132"/>
      <c r="Q29" s="43"/>
    </row>
    <row r="30" spans="2:17" x14ac:dyDescent="0.3">
      <c r="B30" s="60" t="s">
        <v>35</v>
      </c>
      <c r="D30" s="194"/>
      <c r="E30" s="195"/>
      <c r="F30" s="196"/>
      <c r="G30" s="201"/>
      <c r="H30" s="198"/>
      <c r="J30" s="273" t="s">
        <v>38</v>
      </c>
      <c r="K30" s="64" t="s">
        <v>37</v>
      </c>
      <c r="L30" s="30">
        <f>SUMIF($M$5:$M$25,K30,$L$5:$L$25)</f>
        <v>1000000</v>
      </c>
      <c r="M30" s="92"/>
      <c r="N30" s="93"/>
      <c r="P30" s="132"/>
      <c r="Q30" s="43"/>
    </row>
    <row r="31" spans="2:17" x14ac:dyDescent="0.3">
      <c r="B31" s="61" t="s">
        <v>41</v>
      </c>
      <c r="D31" s="194"/>
      <c r="E31" s="195"/>
      <c r="F31" s="196"/>
      <c r="G31" s="199"/>
      <c r="H31" s="198"/>
      <c r="J31" s="274"/>
      <c r="K31" s="32" t="s">
        <v>40</v>
      </c>
      <c r="L31" s="19">
        <f>SUMIF($M$5:$M$25,K31,$L$5:$L$25)</f>
        <v>110000</v>
      </c>
      <c r="M31" s="94"/>
      <c r="N31" s="95"/>
      <c r="P31" s="132"/>
      <c r="Q31" s="43"/>
    </row>
    <row r="32" spans="2:17" x14ac:dyDescent="0.3">
      <c r="D32" s="194"/>
      <c r="E32" s="195"/>
      <c r="F32" s="196"/>
      <c r="G32" s="199"/>
      <c r="H32" s="198"/>
      <c r="J32" s="274"/>
      <c r="K32" s="32" t="s">
        <v>36</v>
      </c>
      <c r="L32" s="19">
        <f>SUMIF($M$5:$M$25,K32,$L$5:$L$25)</f>
        <v>0</v>
      </c>
      <c r="M32" s="94"/>
      <c r="N32" s="95"/>
      <c r="P32" s="132"/>
      <c r="Q32" s="43"/>
    </row>
    <row r="33" spans="2:20" x14ac:dyDescent="0.3">
      <c r="B33" s="18" t="s">
        <v>23</v>
      </c>
      <c r="D33" s="194"/>
      <c r="E33" s="195"/>
      <c r="F33" s="196"/>
      <c r="G33" s="199"/>
      <c r="H33" s="198"/>
      <c r="J33" s="275"/>
      <c r="K33" s="247" t="s">
        <v>42</v>
      </c>
      <c r="L33" s="248">
        <f>SUMIF($M$5:$M$25,K33,$L$5:$L$25)</f>
        <v>0</v>
      </c>
      <c r="M33" s="76"/>
      <c r="N33" s="179"/>
      <c r="P33" s="132"/>
      <c r="Q33" s="43"/>
    </row>
    <row r="34" spans="2:20" s="2" customFormat="1" x14ac:dyDescent="0.3">
      <c r="B34" s="9" t="s">
        <v>71</v>
      </c>
      <c r="C34"/>
      <c r="D34" s="194"/>
      <c r="E34" s="195"/>
      <c r="F34" s="196"/>
      <c r="G34" s="199"/>
      <c r="H34" s="198"/>
      <c r="I34"/>
      <c r="J34" s="91"/>
      <c r="K34" s="159"/>
      <c r="L34" s="151"/>
      <c r="M34" s="45"/>
      <c r="N34" s="33"/>
      <c r="O34"/>
      <c r="P34" s="43"/>
      <c r="Q34" s="43"/>
      <c r="R34"/>
      <c r="S34"/>
      <c r="T34"/>
    </row>
    <row r="35" spans="2:20" s="2" customFormat="1" x14ac:dyDescent="0.3">
      <c r="B35" s="10" t="s">
        <v>61</v>
      </c>
      <c r="C35"/>
      <c r="D35" s="194"/>
      <c r="E35" s="195"/>
      <c r="F35" s="196"/>
      <c r="G35" s="199"/>
      <c r="H35" s="198"/>
      <c r="I35"/>
      <c r="J35" s="58" t="s">
        <v>50</v>
      </c>
      <c r="K35" s="28" t="s">
        <v>16</v>
      </c>
      <c r="L35" s="79" t="s">
        <v>7</v>
      </c>
      <c r="M35" s="150"/>
      <c r="N35" s="178"/>
      <c r="O35"/>
      <c r="P35" s="6"/>
      <c r="Q35" s="6"/>
      <c r="R35"/>
      <c r="S35"/>
      <c r="T35"/>
    </row>
    <row r="36" spans="2:20" s="2" customFormat="1" x14ac:dyDescent="0.3">
      <c r="B36" s="10" t="s">
        <v>72</v>
      </c>
      <c r="C36"/>
      <c r="D36" s="194"/>
      <c r="E36" s="195"/>
      <c r="F36" s="196"/>
      <c r="G36" s="199"/>
      <c r="H36" s="198"/>
      <c r="I36"/>
      <c r="J36" s="273" t="s">
        <v>54</v>
      </c>
      <c r="K36" s="24" t="s">
        <v>57</v>
      </c>
      <c r="L36" s="30">
        <f>SUMIF($F$5:$F$147,K36,$E$5:$E$147)</f>
        <v>90000</v>
      </c>
      <c r="M36" s="108"/>
      <c r="N36" s="180"/>
      <c r="O36"/>
      <c r="P36" s="43"/>
      <c r="Q36" s="43"/>
      <c r="R36"/>
      <c r="S36"/>
      <c r="T36"/>
    </row>
    <row r="37" spans="2:20" s="2" customFormat="1" x14ac:dyDescent="0.3">
      <c r="B37" s="11" t="s">
        <v>62</v>
      </c>
      <c r="C37"/>
      <c r="D37" s="194"/>
      <c r="E37" s="195"/>
      <c r="F37" s="196"/>
      <c r="G37" s="199"/>
      <c r="H37" s="198"/>
      <c r="I37"/>
      <c r="J37" s="274"/>
      <c r="K37" s="25" t="s">
        <v>59</v>
      </c>
      <c r="L37" s="19">
        <f>SUMIF($F$5:$F$147,K37,$E$5:$E$147)</f>
        <v>155520</v>
      </c>
      <c r="M37" s="106"/>
      <c r="N37" s="181"/>
      <c r="O37"/>
      <c r="P37" s="43"/>
      <c r="Q37" s="43"/>
      <c r="R37"/>
      <c r="S37"/>
      <c r="T37"/>
    </row>
    <row r="38" spans="2:20" s="2" customFormat="1" x14ac:dyDescent="0.3">
      <c r="B38"/>
      <c r="C38"/>
      <c r="D38" s="194"/>
      <c r="E38" s="195"/>
      <c r="F38" s="196"/>
      <c r="G38" s="199"/>
      <c r="H38" s="198"/>
      <c r="I38"/>
      <c r="J38" s="274"/>
      <c r="K38" s="25" t="s">
        <v>44</v>
      </c>
      <c r="L38" s="19">
        <f>SUMIF($F$5:$F$147,K38,$E$5:$E$147)</f>
        <v>0</v>
      </c>
      <c r="M38" s="106"/>
      <c r="N38" s="181"/>
      <c r="O38"/>
      <c r="P38" s="43"/>
      <c r="Q38" s="43"/>
      <c r="R38"/>
      <c r="S38"/>
      <c r="T38"/>
    </row>
    <row r="39" spans="2:20" s="2" customFormat="1" x14ac:dyDescent="0.3">
      <c r="B39" s="18" t="s">
        <v>31</v>
      </c>
      <c r="C39"/>
      <c r="D39" s="194"/>
      <c r="E39" s="195"/>
      <c r="F39" s="196"/>
      <c r="G39" s="199"/>
      <c r="H39" s="198"/>
      <c r="I39"/>
      <c r="J39" s="274"/>
      <c r="K39" s="25" t="s">
        <v>60</v>
      </c>
      <c r="L39" s="19">
        <f>SUMIF($F$5:$F$147,K39,$E$5:$E$147)</f>
        <v>0</v>
      </c>
      <c r="M39" s="106"/>
      <c r="N39" s="181"/>
      <c r="O39"/>
      <c r="P39" s="43"/>
      <c r="Q39" s="43"/>
      <c r="R39"/>
      <c r="S39"/>
      <c r="T39"/>
    </row>
    <row r="40" spans="2:20" s="2" customFormat="1" x14ac:dyDescent="0.3">
      <c r="B40" s="41"/>
      <c r="C40"/>
      <c r="D40" s="194"/>
      <c r="E40" s="195"/>
      <c r="F40" s="196"/>
      <c r="G40" s="197"/>
      <c r="H40" s="198"/>
      <c r="I40"/>
      <c r="J40" s="274"/>
      <c r="K40" s="250" t="s">
        <v>63</v>
      </c>
      <c r="L40" s="19">
        <f>SUMIF($F$5:$F$147,K40,$E$5:$E$147)</f>
        <v>0</v>
      </c>
      <c r="M40" s="110"/>
      <c r="N40" s="182"/>
      <c r="O40"/>
      <c r="P40" s="43"/>
      <c r="Q40" s="43"/>
      <c r="R40"/>
      <c r="S40"/>
      <c r="T40"/>
    </row>
    <row r="41" spans="2:20" s="2" customFormat="1" x14ac:dyDescent="0.3">
      <c r="B41"/>
      <c r="C41"/>
      <c r="D41" s="194"/>
      <c r="E41" s="195"/>
      <c r="F41" s="196"/>
      <c r="G41" s="197"/>
      <c r="H41" s="198"/>
      <c r="I41"/>
      <c r="J41" s="275"/>
      <c r="K41" s="251"/>
      <c r="L41" s="248"/>
      <c r="M41" s="107"/>
      <c r="N41" s="179"/>
      <c r="O41"/>
      <c r="P41" s="43"/>
      <c r="Q41" s="43"/>
      <c r="R41"/>
      <c r="S41"/>
      <c r="T41"/>
    </row>
    <row r="42" spans="2:20" s="2" customFormat="1" x14ac:dyDescent="0.3">
      <c r="B42"/>
      <c r="C42"/>
      <c r="D42" s="194"/>
      <c r="E42" s="195"/>
      <c r="F42" s="196"/>
      <c r="G42" s="199"/>
      <c r="H42" s="198"/>
      <c r="I42"/>
      <c r="J42" s="268" t="s">
        <v>55</v>
      </c>
      <c r="K42" s="252" t="s">
        <v>73</v>
      </c>
      <c r="L42" s="30">
        <f t="shared" ref="L42:L60" si="0">SUMIF($F$5:$F$147,K42,$E$5:$E$147)</f>
        <v>0</v>
      </c>
      <c r="M42" s="108"/>
      <c r="N42" s="180"/>
      <c r="O42"/>
      <c r="P42" s="43"/>
      <c r="Q42" s="43"/>
      <c r="R42"/>
      <c r="S42"/>
      <c r="T42"/>
    </row>
    <row r="43" spans="2:20" s="2" customFormat="1" x14ac:dyDescent="0.3">
      <c r="B43"/>
      <c r="C43"/>
      <c r="D43" s="194"/>
      <c r="E43" s="195"/>
      <c r="F43" s="196"/>
      <c r="G43" s="199"/>
      <c r="H43" s="198"/>
      <c r="I43"/>
      <c r="J43" s="269"/>
      <c r="K43" s="250" t="s">
        <v>68</v>
      </c>
      <c r="L43" s="19">
        <f t="shared" si="0"/>
        <v>0</v>
      </c>
      <c r="M43" s="106"/>
      <c r="N43" s="181"/>
      <c r="O43"/>
      <c r="P43" s="43"/>
      <c r="Q43" s="43"/>
      <c r="R43"/>
      <c r="S43"/>
      <c r="T43"/>
    </row>
    <row r="44" spans="2:20" s="2" customFormat="1" x14ac:dyDescent="0.3">
      <c r="B44"/>
      <c r="C44"/>
      <c r="D44" s="194"/>
      <c r="E44" s="195"/>
      <c r="F44" s="196"/>
      <c r="G44" s="199"/>
      <c r="H44" s="198"/>
      <c r="I44"/>
      <c r="J44" s="269"/>
      <c r="K44" s="250" t="s">
        <v>69</v>
      </c>
      <c r="L44" s="19">
        <f t="shared" si="0"/>
        <v>0</v>
      </c>
      <c r="M44" s="106"/>
      <c r="N44" s="181"/>
      <c r="O44"/>
      <c r="P44" s="43"/>
      <c r="Q44" s="43"/>
      <c r="R44"/>
      <c r="S44"/>
      <c r="T44"/>
    </row>
    <row r="45" spans="2:20" s="2" customFormat="1" x14ac:dyDescent="0.3">
      <c r="B45"/>
      <c r="C45"/>
      <c r="D45" s="194"/>
      <c r="E45" s="195"/>
      <c r="F45" s="196"/>
      <c r="G45" s="202"/>
      <c r="H45" s="198"/>
      <c r="I45"/>
      <c r="J45" s="269"/>
      <c r="K45" s="250" t="s">
        <v>67</v>
      </c>
      <c r="L45" s="19">
        <f t="shared" si="0"/>
        <v>0</v>
      </c>
      <c r="M45" s="106"/>
      <c r="N45" s="181"/>
      <c r="O45"/>
      <c r="P45" s="43"/>
      <c r="Q45" s="43"/>
      <c r="R45"/>
      <c r="S45"/>
      <c r="T45"/>
    </row>
    <row r="46" spans="2:20" s="2" customFormat="1" x14ac:dyDescent="0.3">
      <c r="B46"/>
      <c r="C46"/>
      <c r="D46" s="194"/>
      <c r="E46" s="195"/>
      <c r="F46" s="196"/>
      <c r="G46" s="199"/>
      <c r="H46" s="198"/>
      <c r="I46"/>
      <c r="J46" s="269"/>
      <c r="K46" s="250" t="s">
        <v>74</v>
      </c>
      <c r="L46" s="19">
        <f t="shared" si="0"/>
        <v>0</v>
      </c>
      <c r="M46" s="114"/>
      <c r="N46" s="183"/>
      <c r="O46"/>
      <c r="P46" s="43"/>
      <c r="Q46" s="43"/>
      <c r="R46"/>
      <c r="S46"/>
      <c r="T46"/>
    </row>
    <row r="47" spans="2:20" s="2" customFormat="1" x14ac:dyDescent="0.3">
      <c r="B47"/>
      <c r="C47"/>
      <c r="D47" s="194"/>
      <c r="E47" s="195"/>
      <c r="F47" s="196"/>
      <c r="G47" s="199"/>
      <c r="H47" s="198"/>
      <c r="I47"/>
      <c r="J47" s="269"/>
      <c r="K47" s="250" t="s">
        <v>75</v>
      </c>
      <c r="L47" s="19">
        <f t="shared" si="0"/>
        <v>0</v>
      </c>
      <c r="M47" s="106"/>
      <c r="N47" s="181"/>
      <c r="O47"/>
      <c r="P47" s="43"/>
      <c r="Q47" s="43"/>
      <c r="R47"/>
      <c r="S47"/>
      <c r="T47"/>
    </row>
    <row r="48" spans="2:20" s="2" customFormat="1" x14ac:dyDescent="0.3">
      <c r="B48"/>
      <c r="C48"/>
      <c r="D48" s="194"/>
      <c r="E48" s="195"/>
      <c r="F48" s="196"/>
      <c r="G48" s="199"/>
      <c r="H48" s="198"/>
      <c r="I48"/>
      <c r="J48" s="269"/>
      <c r="K48" s="253" t="s">
        <v>76</v>
      </c>
      <c r="L48" s="19">
        <f t="shared" si="0"/>
        <v>0</v>
      </c>
      <c r="M48" s="110"/>
      <c r="N48" s="182"/>
      <c r="O48"/>
      <c r="P48" s="43"/>
      <c r="Q48" s="43"/>
      <c r="R48"/>
      <c r="S48"/>
      <c r="T48"/>
    </row>
    <row r="49" spans="1:20" s="2" customFormat="1" x14ac:dyDescent="0.3">
      <c r="B49"/>
      <c r="C49"/>
      <c r="D49" s="194"/>
      <c r="E49" s="195"/>
      <c r="F49" s="196"/>
      <c r="G49" s="199"/>
      <c r="H49" s="198"/>
      <c r="I49"/>
      <c r="J49" s="269"/>
      <c r="K49" s="254" t="s">
        <v>20</v>
      </c>
      <c r="L49" s="19">
        <f t="shared" si="0"/>
        <v>0</v>
      </c>
      <c r="M49" s="106"/>
      <c r="N49" s="181"/>
      <c r="O49"/>
      <c r="P49" s="43"/>
      <c r="Q49" s="43"/>
      <c r="R49"/>
      <c r="S49"/>
      <c r="T49"/>
    </row>
    <row r="50" spans="1:20" x14ac:dyDescent="0.3">
      <c r="D50" s="194"/>
      <c r="E50" s="195"/>
      <c r="F50" s="196"/>
      <c r="G50" s="199"/>
      <c r="H50" s="198"/>
      <c r="J50" s="270"/>
      <c r="K50" s="247" t="s">
        <v>33</v>
      </c>
      <c r="L50" s="62">
        <f t="shared" si="0"/>
        <v>0</v>
      </c>
      <c r="M50" s="107"/>
      <c r="N50" s="179"/>
      <c r="P50" s="43"/>
      <c r="Q50" s="43"/>
    </row>
    <row r="51" spans="1:20" x14ac:dyDescent="0.3">
      <c r="D51" s="194"/>
      <c r="E51" s="195"/>
      <c r="F51" s="196"/>
      <c r="G51" s="199"/>
      <c r="H51" s="198"/>
      <c r="J51" s="268" t="s">
        <v>18</v>
      </c>
      <c r="K51" s="255" t="s">
        <v>0</v>
      </c>
      <c r="L51" s="30">
        <f t="shared" si="0"/>
        <v>0</v>
      </c>
      <c r="M51" s="108"/>
      <c r="N51" s="180"/>
      <c r="P51" s="43"/>
      <c r="Q51" s="43"/>
    </row>
    <row r="52" spans="1:20" x14ac:dyDescent="0.3">
      <c r="D52" s="194"/>
      <c r="E52" s="195"/>
      <c r="F52" s="196"/>
      <c r="G52" s="199"/>
      <c r="H52" s="198"/>
      <c r="I52" s="52"/>
      <c r="J52" s="269"/>
      <c r="K52" s="253" t="s">
        <v>1</v>
      </c>
      <c r="L52" s="19">
        <f t="shared" si="0"/>
        <v>0</v>
      </c>
      <c r="M52" s="109"/>
      <c r="N52" s="184"/>
      <c r="P52" s="43"/>
      <c r="Q52" s="43"/>
    </row>
    <row r="53" spans="1:20" x14ac:dyDescent="0.3">
      <c r="D53" s="194"/>
      <c r="E53" s="195"/>
      <c r="F53" s="196"/>
      <c r="G53" s="199"/>
      <c r="H53" s="198"/>
      <c r="I53" s="53"/>
      <c r="J53" s="269"/>
      <c r="K53" s="32" t="s">
        <v>2</v>
      </c>
      <c r="L53" s="19">
        <f t="shared" si="0"/>
        <v>0</v>
      </c>
      <c r="M53" s="106"/>
      <c r="N53" s="181"/>
      <c r="P53" s="43"/>
      <c r="Q53" s="43"/>
    </row>
    <row r="54" spans="1:20" x14ac:dyDescent="0.3">
      <c r="D54" s="194"/>
      <c r="E54" s="203"/>
      <c r="F54" s="204"/>
      <c r="G54" s="199"/>
      <c r="H54" s="198"/>
      <c r="I54" s="53"/>
      <c r="J54" s="269"/>
      <c r="K54" s="32" t="s">
        <v>3</v>
      </c>
      <c r="L54" s="19">
        <f t="shared" si="0"/>
        <v>0</v>
      </c>
      <c r="M54" s="106"/>
      <c r="N54" s="181"/>
      <c r="P54" s="43"/>
      <c r="Q54" s="43"/>
    </row>
    <row r="55" spans="1:20" x14ac:dyDescent="0.3">
      <c r="D55" s="194"/>
      <c r="E55" s="195"/>
      <c r="F55" s="196"/>
      <c r="G55" s="199"/>
      <c r="H55" s="198"/>
      <c r="I55" s="53"/>
      <c r="J55" s="269"/>
      <c r="K55" s="32" t="s">
        <v>41</v>
      </c>
      <c r="L55" s="19">
        <f t="shared" si="0"/>
        <v>0</v>
      </c>
      <c r="M55" s="106"/>
      <c r="N55" s="181"/>
      <c r="P55" s="43"/>
      <c r="Q55" s="43"/>
    </row>
    <row r="56" spans="1:20" x14ac:dyDescent="0.3">
      <c r="D56" s="194"/>
      <c r="E56" s="195"/>
      <c r="F56" s="196"/>
      <c r="G56" s="199"/>
      <c r="H56" s="198"/>
      <c r="I56" s="53"/>
      <c r="J56" s="269"/>
      <c r="K56" s="32" t="s">
        <v>4</v>
      </c>
      <c r="L56" s="19">
        <f t="shared" si="0"/>
        <v>0</v>
      </c>
      <c r="M56" s="106"/>
      <c r="N56" s="181"/>
      <c r="P56" s="43"/>
      <c r="Q56" s="43"/>
    </row>
    <row r="57" spans="1:20" x14ac:dyDescent="0.3">
      <c r="D57" s="194"/>
      <c r="E57" s="195"/>
      <c r="F57" s="196"/>
      <c r="G57" s="199"/>
      <c r="H57" s="198"/>
      <c r="I57" s="53"/>
      <c r="J57" s="269"/>
      <c r="K57" s="32" t="s">
        <v>35</v>
      </c>
      <c r="L57" s="19">
        <f t="shared" si="0"/>
        <v>0</v>
      </c>
      <c r="M57" s="115"/>
      <c r="N57" s="185"/>
      <c r="P57" s="43"/>
      <c r="Q57" s="43"/>
    </row>
    <row r="58" spans="1:20" x14ac:dyDescent="0.3">
      <c r="D58" s="194"/>
      <c r="E58" s="195"/>
      <c r="F58" s="196"/>
      <c r="G58" s="199"/>
      <c r="H58" s="198"/>
      <c r="I58" s="53"/>
      <c r="J58" s="269"/>
      <c r="K58" s="31" t="s">
        <v>19</v>
      </c>
      <c r="L58" s="19">
        <f t="shared" si="0"/>
        <v>0</v>
      </c>
      <c r="M58" s="106"/>
      <c r="N58" s="181"/>
      <c r="P58" s="43"/>
      <c r="Q58" s="43"/>
    </row>
    <row r="59" spans="1:20" x14ac:dyDescent="0.3">
      <c r="D59" s="194"/>
      <c r="E59" s="195"/>
      <c r="F59" s="196"/>
      <c r="G59" s="199"/>
      <c r="H59" s="198"/>
      <c r="I59" s="53"/>
      <c r="J59" s="269"/>
      <c r="K59" s="249" t="s">
        <v>42</v>
      </c>
      <c r="L59" s="19">
        <f t="shared" si="0"/>
        <v>0</v>
      </c>
      <c r="M59" s="106"/>
      <c r="N59" s="181"/>
      <c r="P59" s="43"/>
      <c r="Q59" s="43"/>
    </row>
    <row r="60" spans="1:20" x14ac:dyDescent="0.3">
      <c r="C60" s="160"/>
      <c r="D60" s="194"/>
      <c r="E60" s="195"/>
      <c r="F60" s="196"/>
      <c r="G60" s="205"/>
      <c r="H60" s="198"/>
      <c r="I60" s="53"/>
      <c r="J60" s="270"/>
      <c r="K60" s="147" t="s">
        <v>34</v>
      </c>
      <c r="L60" s="62">
        <f t="shared" si="0"/>
        <v>0</v>
      </c>
      <c r="M60" s="113"/>
      <c r="N60" s="179"/>
      <c r="P60" s="43"/>
      <c r="Q60" s="43"/>
    </row>
    <row r="61" spans="1:20" x14ac:dyDescent="0.3">
      <c r="D61" s="194"/>
      <c r="E61" s="195"/>
      <c r="F61" s="196"/>
      <c r="G61" s="197"/>
      <c r="H61" s="198"/>
      <c r="I61" s="53"/>
      <c r="J61" s="40" t="s">
        <v>32</v>
      </c>
      <c r="K61" s="20"/>
      <c r="L61" s="51">
        <f>SUM(L36:L60)</f>
        <v>245520</v>
      </c>
      <c r="M61" s="148"/>
      <c r="N61" s="186"/>
      <c r="P61" s="43"/>
      <c r="Q61" s="43"/>
    </row>
    <row r="62" spans="1:20" ht="17.25" customHeight="1" x14ac:dyDescent="0.3">
      <c r="A62" s="63"/>
      <c r="B62" s="63"/>
      <c r="C62" s="63"/>
      <c r="D62" s="194"/>
      <c r="E62" s="195"/>
      <c r="F62" s="196"/>
      <c r="G62" s="197"/>
      <c r="H62" s="198"/>
      <c r="I62" s="53"/>
      <c r="P62" s="43"/>
      <c r="Q62" s="43"/>
    </row>
    <row r="63" spans="1:20" x14ac:dyDescent="0.3">
      <c r="A63" s="63"/>
      <c r="B63" s="63"/>
      <c r="C63" s="63"/>
      <c r="D63" s="194"/>
      <c r="E63" s="195"/>
      <c r="F63" s="196"/>
      <c r="G63" s="197"/>
      <c r="H63" s="198"/>
      <c r="I63" s="53"/>
      <c r="P63" s="43"/>
      <c r="Q63" s="43"/>
    </row>
    <row r="64" spans="1:20" x14ac:dyDescent="0.3">
      <c r="A64" s="63"/>
      <c r="B64" s="63"/>
      <c r="C64" s="63"/>
      <c r="D64" s="206"/>
      <c r="E64" s="207"/>
      <c r="F64" s="208"/>
      <c r="G64" s="209"/>
      <c r="H64" s="198"/>
      <c r="J64" s="100" t="s">
        <v>24</v>
      </c>
      <c r="K64" s="101"/>
      <c r="L64" s="30">
        <f>SUMIF($H$5:$H$147,"명카",$E$5:$E$147)</f>
        <v>0</v>
      </c>
      <c r="M64" s="77"/>
      <c r="N64" s="119"/>
      <c r="P64" s="43"/>
      <c r="Q64" s="43"/>
    </row>
    <row r="65" spans="1:20" x14ac:dyDescent="0.3">
      <c r="A65" s="63"/>
      <c r="B65" s="63"/>
      <c r="C65" s="63"/>
      <c r="D65" s="194"/>
      <c r="E65" s="203"/>
      <c r="F65" s="196"/>
      <c r="G65" s="210"/>
      <c r="H65" s="198"/>
      <c r="J65" s="104" t="s">
        <v>25</v>
      </c>
      <c r="K65" s="105"/>
      <c r="L65" s="19">
        <f>SUMIF($H$5:$H$147,"경카",$E$5:$E$147)</f>
        <v>0</v>
      </c>
      <c r="M65" s="75"/>
      <c r="N65" s="181"/>
      <c r="P65" s="43"/>
      <c r="Q65" s="43"/>
    </row>
    <row r="66" spans="1:20" x14ac:dyDescent="0.3">
      <c r="D66" s="194"/>
      <c r="E66" s="195"/>
      <c r="F66" s="196"/>
      <c r="G66" s="197"/>
      <c r="H66" s="198"/>
      <c r="J66" s="104" t="s">
        <v>26</v>
      </c>
      <c r="K66" s="105"/>
      <c r="L66" s="19">
        <f>SUMIF($H$5:$H$147,"명현",$E$5:$E$147)</f>
        <v>245520</v>
      </c>
      <c r="M66" s="75"/>
      <c r="N66" s="181"/>
      <c r="P66" s="43"/>
      <c r="Q66" s="43"/>
    </row>
    <row r="67" spans="1:20" x14ac:dyDescent="0.3">
      <c r="B67" s="42"/>
      <c r="D67" s="194"/>
      <c r="E67" s="195"/>
      <c r="F67" s="196"/>
      <c r="G67" s="197"/>
      <c r="H67" s="198"/>
      <c r="J67" s="102" t="s">
        <v>27</v>
      </c>
      <c r="K67" s="103"/>
      <c r="L67" s="62">
        <f>SUMIF($H$5:$H$147,"경현",$E$5:$E$147)</f>
        <v>0</v>
      </c>
      <c r="M67" s="76"/>
      <c r="N67" s="179"/>
      <c r="P67" s="43"/>
      <c r="Q67" s="43"/>
    </row>
    <row r="68" spans="1:20" x14ac:dyDescent="0.3">
      <c r="D68" s="194"/>
      <c r="E68" s="195"/>
      <c r="F68" s="196"/>
      <c r="G68" s="197"/>
      <c r="H68" s="198"/>
      <c r="J68" s="100" t="s">
        <v>28</v>
      </c>
      <c r="K68" s="101"/>
      <c r="L68" s="121">
        <f>L64+L65</f>
        <v>0</v>
      </c>
      <c r="M68" s="74"/>
      <c r="N68" s="187"/>
      <c r="P68" s="43"/>
      <c r="Q68" s="43"/>
    </row>
    <row r="69" spans="1:20" x14ac:dyDescent="0.3">
      <c r="D69" s="194"/>
      <c r="E69" s="195"/>
      <c r="F69" s="196"/>
      <c r="G69" s="197"/>
      <c r="H69" s="198"/>
      <c r="J69" s="102" t="s">
        <v>29</v>
      </c>
      <c r="K69" s="103"/>
      <c r="L69" s="122">
        <f>L66+L67</f>
        <v>245520</v>
      </c>
      <c r="M69" s="78"/>
      <c r="N69" s="179"/>
      <c r="P69" s="43"/>
      <c r="Q69" s="43"/>
    </row>
    <row r="70" spans="1:20" x14ac:dyDescent="0.3">
      <c r="D70" s="194"/>
      <c r="E70" s="195"/>
      <c r="F70" s="196"/>
      <c r="G70" s="197"/>
      <c r="H70" s="198"/>
      <c r="K70" s="34"/>
      <c r="L70" s="5" t="b">
        <f>L68+L69=L61</f>
        <v>1</v>
      </c>
      <c r="M70" s="5"/>
      <c r="P70" s="43"/>
      <c r="Q70" s="43"/>
    </row>
    <row r="71" spans="1:20" x14ac:dyDescent="0.3">
      <c r="D71" s="194"/>
      <c r="E71" s="195"/>
      <c r="F71" s="196"/>
      <c r="G71" s="197"/>
      <c r="H71" s="198"/>
      <c r="K71" s="34"/>
      <c r="L71" s="5"/>
      <c r="M71" s="5"/>
      <c r="P71" s="43"/>
      <c r="Q71" s="43"/>
    </row>
    <row r="72" spans="1:20" ht="17.25" thickBot="1" x14ac:dyDescent="0.35">
      <c r="D72" s="194"/>
      <c r="E72" s="195"/>
      <c r="F72" s="196"/>
      <c r="G72" s="197"/>
      <c r="H72" s="198"/>
      <c r="J72" s="29" t="s">
        <v>45</v>
      </c>
      <c r="K72" s="123">
        <f>L26-L61</f>
        <v>864480</v>
      </c>
      <c r="L72" s="157"/>
      <c r="M72" s="153"/>
      <c r="N72" s="188"/>
      <c r="P72" s="43"/>
      <c r="Q72" s="43"/>
    </row>
    <row r="73" spans="1:20" ht="17.25" thickTop="1" x14ac:dyDescent="0.3">
      <c r="D73" s="194"/>
      <c r="E73" s="195"/>
      <c r="F73" s="196"/>
      <c r="G73" s="197"/>
      <c r="H73" s="198"/>
      <c r="J73" s="98" t="s">
        <v>64</v>
      </c>
      <c r="K73" s="124" t="s">
        <v>30</v>
      </c>
      <c r="L73" s="263"/>
      <c r="M73" s="154"/>
      <c r="N73" s="189"/>
      <c r="P73" s="43"/>
      <c r="Q73" s="43"/>
    </row>
    <row r="74" spans="1:20" ht="17.25" thickBot="1" x14ac:dyDescent="0.35">
      <c r="D74" s="194"/>
      <c r="E74" s="211"/>
      <c r="F74" s="212"/>
      <c r="G74" s="213"/>
      <c r="H74" s="198"/>
      <c r="J74" s="99"/>
      <c r="K74" s="125">
        <f>L11-L64-L66</f>
        <v>754480</v>
      </c>
      <c r="L74" s="264"/>
      <c r="M74" s="155"/>
      <c r="N74" s="190"/>
      <c r="P74" s="43"/>
      <c r="Q74" s="43"/>
    </row>
    <row r="75" spans="1:20" ht="17.25" thickTop="1" x14ac:dyDescent="0.3">
      <c r="D75" s="214"/>
      <c r="E75" s="215"/>
      <c r="F75" s="216"/>
      <c r="G75" s="213"/>
      <c r="H75" s="198"/>
      <c r="J75" s="98" t="s">
        <v>77</v>
      </c>
      <c r="K75" s="126" t="s">
        <v>30</v>
      </c>
      <c r="L75" s="263"/>
      <c r="M75" s="266"/>
      <c r="N75" s="267"/>
      <c r="P75" s="43"/>
      <c r="Q75" s="43"/>
    </row>
    <row r="76" spans="1:20" x14ac:dyDescent="0.3">
      <c r="D76" s="214"/>
      <c r="E76" s="215"/>
      <c r="F76" s="216"/>
      <c r="G76" s="213"/>
      <c r="H76" s="198"/>
      <c r="J76" s="99"/>
      <c r="K76" s="127">
        <f>L25-L65-L67</f>
        <v>110000</v>
      </c>
      <c r="L76" s="265"/>
      <c r="M76" s="156"/>
      <c r="N76" s="120"/>
      <c r="P76" s="43"/>
      <c r="Q76" s="43"/>
    </row>
    <row r="77" spans="1:20" x14ac:dyDescent="0.3">
      <c r="D77" s="214"/>
      <c r="E77" s="211"/>
      <c r="F77" s="212"/>
      <c r="G77" s="213"/>
      <c r="H77" s="198"/>
      <c r="L77" s="5"/>
      <c r="M77" s="5"/>
      <c r="N77" s="112"/>
      <c r="P77" s="43"/>
      <c r="Q77" s="43"/>
    </row>
    <row r="78" spans="1:20" x14ac:dyDescent="0.3">
      <c r="D78" s="214"/>
      <c r="E78" s="195"/>
      <c r="F78" s="196"/>
      <c r="G78" s="197"/>
      <c r="H78" s="198"/>
      <c r="J78" s="33"/>
      <c r="N78" s="191"/>
      <c r="P78" s="46"/>
      <c r="Q78" s="43"/>
      <c r="R78" s="45"/>
      <c r="S78" s="68"/>
      <c r="T78" s="36"/>
    </row>
    <row r="79" spans="1:20" x14ac:dyDescent="0.3">
      <c r="D79" s="214"/>
      <c r="E79" s="195"/>
      <c r="F79" s="196"/>
      <c r="G79" s="197"/>
      <c r="H79" s="198"/>
      <c r="J79" s="116"/>
      <c r="K79" s="152"/>
      <c r="L79"/>
      <c r="M79"/>
      <c r="N79" s="112"/>
      <c r="P79" s="160"/>
      <c r="Q79" s="43"/>
      <c r="R79" s="45"/>
      <c r="S79" s="54"/>
      <c r="T79" s="36"/>
    </row>
    <row r="80" spans="1:20" x14ac:dyDescent="0.3">
      <c r="D80" s="214"/>
      <c r="E80" s="195"/>
      <c r="F80" s="196"/>
      <c r="G80" s="197"/>
      <c r="H80" s="198"/>
      <c r="J80" s="117"/>
      <c r="K80" s="152"/>
      <c r="L80" s="45"/>
      <c r="M80" s="45"/>
      <c r="N80" s="70"/>
      <c r="P80" s="66"/>
      <c r="Q80" s="43"/>
      <c r="R80" s="45"/>
      <c r="S80" s="55"/>
      <c r="T80" s="36"/>
    </row>
    <row r="81" spans="4:20" x14ac:dyDescent="0.3">
      <c r="D81" s="214"/>
      <c r="E81" s="195"/>
      <c r="F81" s="196"/>
      <c r="G81" s="197"/>
      <c r="H81" s="198"/>
      <c r="J81" s="117"/>
      <c r="K81" s="152"/>
      <c r="L81" s="45"/>
      <c r="M81" s="45"/>
      <c r="N81" s="33"/>
      <c r="P81" s="159"/>
      <c r="Q81" s="131"/>
      <c r="R81" s="48"/>
      <c r="S81" s="69"/>
      <c r="T81" s="50"/>
    </row>
    <row r="82" spans="4:20" x14ac:dyDescent="0.3">
      <c r="D82" s="194"/>
      <c r="E82" s="195"/>
      <c r="F82" s="196"/>
      <c r="G82" s="197"/>
      <c r="H82" s="198"/>
      <c r="K82" s="47"/>
      <c r="L82" s="45"/>
      <c r="M82" s="45"/>
      <c r="N82" s="112"/>
      <c r="P82" s="159"/>
      <c r="Q82" s="43"/>
      <c r="R82" s="43"/>
      <c r="S82" s="36"/>
      <c r="T82" s="36"/>
    </row>
    <row r="83" spans="4:20" x14ac:dyDescent="0.3">
      <c r="D83" s="194"/>
      <c r="E83" s="195"/>
      <c r="F83" s="196"/>
      <c r="G83" s="197"/>
      <c r="H83" s="198"/>
      <c r="K83" s="46"/>
      <c r="L83" s="45"/>
      <c r="M83" s="45"/>
      <c r="N83" s="112"/>
      <c r="P83" s="159"/>
      <c r="Q83" s="43"/>
      <c r="R83" s="43"/>
      <c r="S83" s="36"/>
      <c r="T83" s="36"/>
    </row>
    <row r="84" spans="4:20" x14ac:dyDescent="0.3">
      <c r="D84" s="194"/>
      <c r="E84" s="195"/>
      <c r="F84" s="196"/>
      <c r="G84" s="197"/>
      <c r="H84" s="198"/>
      <c r="P84" s="159"/>
      <c r="Q84" s="43"/>
      <c r="R84" s="5"/>
      <c r="S84" s="36"/>
      <c r="T84" s="36"/>
    </row>
    <row r="85" spans="4:20" x14ac:dyDescent="0.3">
      <c r="D85" s="194"/>
      <c r="E85" s="195"/>
      <c r="F85" s="196"/>
      <c r="G85" s="197"/>
      <c r="H85" s="198"/>
      <c r="J85" s="42"/>
      <c r="P85" s="35"/>
      <c r="Q85" s="43"/>
      <c r="R85" s="5"/>
      <c r="S85" s="36"/>
      <c r="T85" s="36"/>
    </row>
    <row r="86" spans="4:20" x14ac:dyDescent="0.3">
      <c r="D86" s="194"/>
      <c r="E86" s="195"/>
      <c r="F86" s="196"/>
      <c r="G86" s="197"/>
      <c r="H86" s="198"/>
      <c r="J86" s="42"/>
      <c r="P86" s="35"/>
      <c r="Q86" s="43"/>
      <c r="R86" s="5"/>
      <c r="S86" s="36"/>
      <c r="T86" s="36"/>
    </row>
    <row r="87" spans="4:20" x14ac:dyDescent="0.3">
      <c r="D87" s="194"/>
      <c r="E87" s="195"/>
      <c r="F87" s="196"/>
      <c r="G87" s="197"/>
      <c r="H87" s="198"/>
      <c r="P87" s="133"/>
      <c r="Q87" s="43"/>
      <c r="R87" s="5"/>
      <c r="S87" s="36"/>
      <c r="T87" s="36"/>
    </row>
    <row r="88" spans="4:20" x14ac:dyDescent="0.3">
      <c r="D88" s="194"/>
      <c r="E88" s="195"/>
      <c r="F88" s="196"/>
      <c r="G88" s="197"/>
      <c r="H88" s="198"/>
      <c r="I88" s="33"/>
      <c r="P88" s="35"/>
      <c r="Q88" s="43"/>
      <c r="R88" s="5"/>
      <c r="S88" s="36"/>
      <c r="T88" s="36"/>
    </row>
    <row r="89" spans="4:20" x14ac:dyDescent="0.3">
      <c r="D89" s="194"/>
      <c r="E89" s="195"/>
      <c r="F89" s="196"/>
      <c r="G89" s="197"/>
      <c r="H89" s="198"/>
      <c r="P89" s="35"/>
      <c r="Q89" s="43"/>
      <c r="R89" s="5"/>
      <c r="S89" s="36"/>
      <c r="T89" s="36"/>
    </row>
    <row r="90" spans="4:20" x14ac:dyDescent="0.3">
      <c r="D90" s="194"/>
      <c r="E90" s="195"/>
      <c r="F90" s="196"/>
      <c r="G90" s="197"/>
      <c r="H90" s="198"/>
      <c r="I90" s="33"/>
      <c r="P90" s="35"/>
      <c r="Q90" s="43"/>
      <c r="R90" s="5"/>
      <c r="S90" s="36"/>
      <c r="T90" s="36"/>
    </row>
    <row r="91" spans="4:20" x14ac:dyDescent="0.3">
      <c r="D91" s="194"/>
      <c r="E91" s="195"/>
      <c r="F91" s="196"/>
      <c r="G91" s="197"/>
      <c r="H91" s="198"/>
      <c r="J91" s="139"/>
      <c r="K91" s="158"/>
      <c r="L91" s="143"/>
      <c r="M91" s="1"/>
      <c r="P91" s="35"/>
      <c r="Q91" s="43"/>
      <c r="R91" s="5"/>
      <c r="S91" s="36"/>
      <c r="T91" s="36"/>
    </row>
    <row r="92" spans="4:20" x14ac:dyDescent="0.3">
      <c r="D92" s="217"/>
      <c r="E92" s="211"/>
      <c r="F92" s="212"/>
      <c r="G92" s="213"/>
      <c r="H92" s="198"/>
      <c r="J92" s="139"/>
      <c r="K92" s="141"/>
      <c r="L92" s="141"/>
      <c r="M92" s="1"/>
      <c r="N92" s="192"/>
      <c r="P92" s="35"/>
      <c r="Q92" s="43"/>
      <c r="R92" s="5"/>
      <c r="S92" s="36"/>
      <c r="T92" s="36"/>
    </row>
    <row r="93" spans="4:20" x14ac:dyDescent="0.3">
      <c r="D93" s="214"/>
      <c r="E93" s="215"/>
      <c r="F93" s="216"/>
      <c r="G93" s="213"/>
      <c r="H93" s="198"/>
      <c r="J93" s="139"/>
      <c r="K93" s="141"/>
      <c r="L93" s="141"/>
      <c r="M93" s="118"/>
      <c r="N93" s="192"/>
      <c r="P93" s="35"/>
      <c r="Q93" s="43"/>
      <c r="R93" s="5"/>
      <c r="S93" s="36"/>
      <c r="T93" s="36"/>
    </row>
    <row r="94" spans="4:20" x14ac:dyDescent="0.3">
      <c r="D94" s="214"/>
      <c r="E94" s="195"/>
      <c r="F94" s="196"/>
      <c r="G94" s="197"/>
      <c r="H94" s="198"/>
      <c r="J94" s="139"/>
      <c r="K94" s="141"/>
      <c r="L94" s="141"/>
      <c r="M94" s="1"/>
      <c r="N94" s="192"/>
      <c r="P94" s="35"/>
      <c r="Q94" s="43"/>
      <c r="R94" s="5"/>
      <c r="S94" s="36"/>
      <c r="T94" s="36"/>
    </row>
    <row r="95" spans="4:20" x14ac:dyDescent="0.3">
      <c r="D95" s="194"/>
      <c r="E95" s="195"/>
      <c r="F95" s="196"/>
      <c r="G95" s="197"/>
      <c r="H95" s="198"/>
      <c r="J95" s="140"/>
      <c r="K95" s="142"/>
      <c r="L95" s="142"/>
      <c r="M95" s="135"/>
      <c r="N95" s="192"/>
      <c r="P95" s="35"/>
      <c r="Q95" s="43"/>
      <c r="R95" s="5"/>
      <c r="S95" s="36"/>
      <c r="T95" s="36"/>
    </row>
    <row r="96" spans="4:20" x14ac:dyDescent="0.3">
      <c r="D96" s="194"/>
      <c r="E96" s="195"/>
      <c r="F96" s="196"/>
      <c r="G96" s="197"/>
      <c r="H96" s="198"/>
      <c r="K96" s="111"/>
      <c r="N96" s="192"/>
      <c r="P96" s="35"/>
      <c r="Q96" s="43"/>
      <c r="R96" s="5"/>
      <c r="S96" s="36"/>
      <c r="T96" s="36"/>
    </row>
    <row r="97" spans="4:20" x14ac:dyDescent="0.3">
      <c r="D97" s="194"/>
      <c r="E97" s="195"/>
      <c r="F97" s="196"/>
      <c r="G97" s="197"/>
      <c r="H97" s="198"/>
      <c r="I97" s="33"/>
      <c r="J97" s="128"/>
      <c r="K97" s="111"/>
      <c r="N97" s="192"/>
      <c r="P97" s="35"/>
      <c r="Q97" s="5"/>
      <c r="R97" s="5"/>
      <c r="S97" s="36"/>
      <c r="T97" s="36"/>
    </row>
    <row r="98" spans="4:20" x14ac:dyDescent="0.3">
      <c r="D98" s="194"/>
      <c r="E98" s="207"/>
      <c r="F98" s="218"/>
      <c r="G98" s="219"/>
      <c r="H98" s="198"/>
      <c r="I98" s="136"/>
      <c r="J98" s="128"/>
      <c r="K98" s="144"/>
      <c r="L98" s="135"/>
      <c r="M98" s="135"/>
      <c r="N98" s="192"/>
      <c r="P98" s="35"/>
      <c r="Q98" s="5"/>
      <c r="R98" s="5"/>
      <c r="S98" s="36"/>
      <c r="T98" s="36"/>
    </row>
    <row r="99" spans="4:20" x14ac:dyDescent="0.3">
      <c r="D99" s="194"/>
      <c r="E99" s="195"/>
      <c r="F99" s="196"/>
      <c r="G99" s="197"/>
      <c r="H99" s="198"/>
      <c r="K99" s="144"/>
      <c r="L99" s="135"/>
      <c r="M99" s="135"/>
      <c r="N99" s="192"/>
      <c r="P99" s="35"/>
      <c r="Q99" s="5"/>
      <c r="R99" s="5"/>
      <c r="S99" s="36"/>
      <c r="T99" s="36"/>
    </row>
    <row r="100" spans="4:20" x14ac:dyDescent="0.3">
      <c r="D100" s="194"/>
      <c r="E100" s="195"/>
      <c r="F100" s="196"/>
      <c r="G100" s="197"/>
      <c r="H100" s="198"/>
      <c r="K100" s="144"/>
      <c r="L100" s="135"/>
      <c r="M100" s="135"/>
      <c r="N100" s="192"/>
      <c r="P100" s="35"/>
      <c r="Q100" s="5"/>
      <c r="R100" s="5"/>
      <c r="S100" s="36"/>
      <c r="T100" s="36"/>
    </row>
    <row r="101" spans="4:20" x14ac:dyDescent="0.3">
      <c r="D101" s="194"/>
      <c r="E101" s="195"/>
      <c r="F101" s="196"/>
      <c r="G101" s="197"/>
      <c r="H101" s="198"/>
      <c r="K101" s="144"/>
      <c r="L101" s="135"/>
      <c r="M101" s="135"/>
      <c r="N101" s="192"/>
      <c r="P101" s="35"/>
      <c r="Q101" s="5"/>
      <c r="R101" s="5"/>
      <c r="S101" s="36"/>
      <c r="T101" s="36"/>
    </row>
    <row r="102" spans="4:20" x14ac:dyDescent="0.3">
      <c r="D102" s="194"/>
      <c r="E102" s="195"/>
      <c r="F102" s="196"/>
      <c r="G102" s="197"/>
      <c r="H102" s="198"/>
      <c r="J102" s="134"/>
      <c r="K102" s="144"/>
      <c r="L102" s="135"/>
      <c r="M102" s="135"/>
      <c r="N102" s="192"/>
      <c r="P102" s="35"/>
      <c r="Q102" s="5"/>
      <c r="R102" s="5"/>
      <c r="S102" s="36"/>
      <c r="T102" s="36"/>
    </row>
    <row r="103" spans="4:20" x14ac:dyDescent="0.3">
      <c r="D103" s="194"/>
      <c r="E103" s="195"/>
      <c r="F103" s="196"/>
      <c r="G103" s="197"/>
      <c r="H103" s="198"/>
      <c r="J103" s="134"/>
      <c r="K103" s="144"/>
      <c r="L103" s="135"/>
      <c r="M103" s="135"/>
      <c r="N103" s="192"/>
      <c r="P103" s="35"/>
      <c r="Q103" s="5"/>
      <c r="R103" s="5"/>
      <c r="S103" s="36"/>
      <c r="T103" s="36"/>
    </row>
    <row r="104" spans="4:20" x14ac:dyDescent="0.3">
      <c r="D104" s="194"/>
      <c r="E104" s="195"/>
      <c r="F104" s="196"/>
      <c r="G104" s="197"/>
      <c r="H104" s="198"/>
      <c r="J104" s="134"/>
      <c r="K104" s="144"/>
      <c r="L104" s="135"/>
      <c r="M104" s="135"/>
      <c r="N104" s="192"/>
      <c r="P104" s="35"/>
      <c r="Q104" s="5"/>
      <c r="R104" s="5"/>
      <c r="S104" s="36"/>
      <c r="T104" s="36"/>
    </row>
    <row r="105" spans="4:20" x14ac:dyDescent="0.3">
      <c r="D105" s="194"/>
      <c r="E105" s="195"/>
      <c r="F105" s="196"/>
      <c r="G105" s="197"/>
      <c r="H105" s="198"/>
      <c r="J105" s="134"/>
      <c r="K105" s="144"/>
      <c r="L105" s="135"/>
      <c r="M105" s="135"/>
      <c r="N105" s="192"/>
      <c r="P105" s="35"/>
      <c r="R105" s="2"/>
      <c r="S105" s="36"/>
      <c r="T105" s="36"/>
    </row>
    <row r="106" spans="4:20" x14ac:dyDescent="0.3">
      <c r="D106" s="194"/>
      <c r="E106" s="195"/>
      <c r="F106" s="196"/>
      <c r="G106" s="197"/>
      <c r="H106" s="198"/>
      <c r="J106" s="134"/>
      <c r="K106" s="145"/>
      <c r="L106" s="137"/>
      <c r="M106" s="135"/>
      <c r="N106" s="192"/>
      <c r="P106" s="35"/>
      <c r="Q106" s="5"/>
      <c r="R106" s="5"/>
      <c r="S106" s="36"/>
      <c r="T106" s="36"/>
    </row>
    <row r="107" spans="4:20" x14ac:dyDescent="0.3">
      <c r="D107" s="194"/>
      <c r="E107" s="195"/>
      <c r="F107" s="196"/>
      <c r="G107" s="197"/>
      <c r="H107" s="198"/>
      <c r="J107" s="134"/>
      <c r="K107" s="145"/>
      <c r="L107" s="138"/>
      <c r="M107" s="135"/>
      <c r="N107" s="192"/>
      <c r="P107" s="35"/>
      <c r="Q107" s="5"/>
      <c r="R107" s="5"/>
      <c r="S107" s="36"/>
      <c r="T107" s="36"/>
    </row>
    <row r="108" spans="4:20" x14ac:dyDescent="0.3">
      <c r="D108" s="194"/>
      <c r="E108" s="195"/>
      <c r="F108" s="196"/>
      <c r="G108" s="197"/>
      <c r="H108" s="198"/>
      <c r="J108" s="134"/>
      <c r="K108" s="144"/>
      <c r="L108" s="135"/>
      <c r="M108" s="135"/>
      <c r="N108" s="192"/>
      <c r="P108" s="35"/>
      <c r="Q108" s="5"/>
      <c r="R108" s="5"/>
      <c r="S108" s="36"/>
      <c r="T108" s="36"/>
    </row>
    <row r="109" spans="4:20" x14ac:dyDescent="0.3">
      <c r="D109" s="194"/>
      <c r="E109" s="195"/>
      <c r="F109" s="196"/>
      <c r="G109" s="197"/>
      <c r="H109" s="198"/>
      <c r="J109" s="134"/>
      <c r="K109" s="144"/>
      <c r="L109" s="135"/>
      <c r="M109" s="135"/>
      <c r="N109" s="192"/>
      <c r="P109" s="35"/>
      <c r="Q109" s="5"/>
      <c r="R109" s="5"/>
      <c r="S109" s="36"/>
      <c r="T109" s="36"/>
    </row>
    <row r="110" spans="4:20" x14ac:dyDescent="0.3">
      <c r="D110" s="194"/>
      <c r="E110" s="195"/>
      <c r="F110" s="196"/>
      <c r="G110" s="197"/>
      <c r="H110" s="198"/>
      <c r="J110" s="134"/>
      <c r="K110" s="144"/>
      <c r="L110" s="135"/>
      <c r="M110" s="135"/>
      <c r="N110" s="192"/>
      <c r="P110" s="35"/>
      <c r="Q110" s="5"/>
      <c r="R110" s="5"/>
      <c r="S110" s="36"/>
      <c r="T110" s="36"/>
    </row>
    <row r="111" spans="4:20" x14ac:dyDescent="0.3">
      <c r="D111" s="194"/>
      <c r="E111" s="195"/>
      <c r="F111" s="196"/>
      <c r="G111" s="197"/>
      <c r="H111" s="198"/>
      <c r="J111" s="134"/>
      <c r="K111" s="144"/>
      <c r="L111" s="135"/>
      <c r="M111" s="135"/>
      <c r="N111" s="192"/>
      <c r="P111" s="35"/>
      <c r="Q111" s="5"/>
      <c r="R111" s="5"/>
      <c r="S111" s="36"/>
      <c r="T111" s="36"/>
    </row>
    <row r="112" spans="4:20" x14ac:dyDescent="0.3">
      <c r="D112" s="194"/>
      <c r="E112" s="195"/>
      <c r="F112" s="196"/>
      <c r="G112" s="197"/>
      <c r="H112" s="198"/>
      <c r="J112" s="44"/>
      <c r="K112" s="144"/>
      <c r="L112" s="135"/>
      <c r="M112" s="135"/>
      <c r="N112" s="192"/>
      <c r="P112" s="35"/>
      <c r="Q112" s="5"/>
      <c r="R112" s="5"/>
      <c r="S112" s="36"/>
      <c r="T112" s="36"/>
    </row>
    <row r="113" spans="4:20" x14ac:dyDescent="0.3">
      <c r="D113" s="194"/>
      <c r="E113" s="195"/>
      <c r="F113" s="196"/>
      <c r="G113" s="197"/>
      <c r="H113" s="198"/>
      <c r="I113" s="33"/>
      <c r="J113" s="149"/>
      <c r="K113" s="144"/>
      <c r="L113" s="135"/>
      <c r="M113" s="135"/>
      <c r="N113" s="192"/>
      <c r="P113" s="35"/>
      <c r="Q113" s="5"/>
      <c r="R113" s="5"/>
      <c r="S113" s="36"/>
      <c r="T113" s="36"/>
    </row>
    <row r="114" spans="4:20" x14ac:dyDescent="0.3">
      <c r="D114" s="194"/>
      <c r="E114" s="203"/>
      <c r="F114" s="196"/>
      <c r="G114" s="197"/>
      <c r="H114" s="198"/>
      <c r="K114" s="146"/>
      <c r="P114" s="35"/>
      <c r="Q114" s="5"/>
      <c r="R114" s="5"/>
      <c r="S114" s="36"/>
      <c r="T114" s="36"/>
    </row>
    <row r="115" spans="4:20" x14ac:dyDescent="0.3">
      <c r="D115" s="194"/>
      <c r="E115" s="195"/>
      <c r="F115" s="196"/>
      <c r="G115" s="197"/>
      <c r="H115" s="198"/>
      <c r="K115" s="146"/>
      <c r="P115" s="35"/>
      <c r="Q115" s="5"/>
      <c r="R115" s="5"/>
      <c r="S115" s="36"/>
      <c r="T115" s="36"/>
    </row>
    <row r="116" spans="4:20" x14ac:dyDescent="0.3">
      <c r="D116" s="194"/>
      <c r="E116" s="195"/>
      <c r="F116" s="196"/>
      <c r="G116" s="197"/>
      <c r="H116" s="198"/>
      <c r="K116" s="111"/>
      <c r="P116" s="35"/>
      <c r="Q116" s="5"/>
      <c r="R116" s="5"/>
      <c r="S116" s="36"/>
      <c r="T116" s="36"/>
    </row>
    <row r="117" spans="4:20" x14ac:dyDescent="0.3">
      <c r="D117" s="194"/>
      <c r="E117" s="195"/>
      <c r="F117" s="196"/>
      <c r="G117" s="197"/>
      <c r="H117" s="198"/>
      <c r="K117" s="111"/>
      <c r="P117" s="35"/>
      <c r="Q117" s="5"/>
      <c r="R117" s="5"/>
      <c r="S117" s="36"/>
      <c r="T117" s="36"/>
    </row>
    <row r="118" spans="4:20" x14ac:dyDescent="0.3">
      <c r="D118" s="194"/>
      <c r="E118" s="195"/>
      <c r="F118" s="196"/>
      <c r="G118" s="197"/>
      <c r="H118" s="198"/>
      <c r="K118" s="111"/>
      <c r="P118" s="35"/>
      <c r="Q118" s="5"/>
      <c r="R118" s="5"/>
      <c r="S118" s="36"/>
      <c r="T118" s="36"/>
    </row>
    <row r="119" spans="4:20" x14ac:dyDescent="0.3">
      <c r="D119" s="194"/>
      <c r="E119" s="195"/>
      <c r="F119" s="196"/>
      <c r="G119" s="197"/>
      <c r="H119" s="198"/>
      <c r="I119" s="33"/>
      <c r="K119" s="111"/>
      <c r="P119" s="35"/>
      <c r="Q119" s="5"/>
      <c r="R119" s="5"/>
      <c r="S119" s="36"/>
      <c r="T119" s="36"/>
    </row>
    <row r="120" spans="4:20" ht="17.25" thickBot="1" x14ac:dyDescent="0.35">
      <c r="D120" s="194"/>
      <c r="E120" s="195"/>
      <c r="F120" s="196"/>
      <c r="G120" s="197"/>
      <c r="H120" s="198"/>
      <c r="I120" s="33"/>
      <c r="K120" s="111"/>
      <c r="P120" s="35"/>
      <c r="Q120" s="5"/>
      <c r="R120" s="5"/>
      <c r="S120" s="36"/>
      <c r="T120" s="36"/>
    </row>
    <row r="121" spans="4:20" x14ac:dyDescent="0.3">
      <c r="D121" s="220"/>
      <c r="E121" s="221"/>
      <c r="F121" s="222"/>
      <c r="G121" s="223"/>
      <c r="H121" s="224"/>
      <c r="I121" s="33"/>
      <c r="K121" s="111"/>
      <c r="P121" s="35"/>
      <c r="Q121" s="5"/>
      <c r="R121" s="5"/>
      <c r="S121" s="36"/>
      <c r="T121" s="36"/>
    </row>
    <row r="122" spans="4:20" x14ac:dyDescent="0.3">
      <c r="D122" s="225"/>
      <c r="E122" s="195"/>
      <c r="F122" s="196"/>
      <c r="G122" s="226"/>
      <c r="H122" s="227"/>
      <c r="K122" s="111"/>
      <c r="P122" s="35"/>
      <c r="Q122" s="5"/>
      <c r="R122" s="5"/>
      <c r="S122" s="36"/>
      <c r="T122" s="36"/>
    </row>
    <row r="123" spans="4:20" x14ac:dyDescent="0.3">
      <c r="D123" s="228"/>
      <c r="E123" s="211"/>
      <c r="F123" s="212"/>
      <c r="G123" s="229"/>
      <c r="H123" s="227"/>
      <c r="P123" s="35"/>
      <c r="Q123" s="5"/>
      <c r="R123" s="5"/>
      <c r="S123" s="36"/>
      <c r="T123" s="36"/>
    </row>
    <row r="124" spans="4:20" x14ac:dyDescent="0.3">
      <c r="D124" s="230"/>
      <c r="E124" s="231"/>
      <c r="F124" s="216"/>
      <c r="G124" s="229"/>
      <c r="H124" s="227"/>
      <c r="P124" s="35"/>
      <c r="R124" s="2"/>
      <c r="S124" s="36"/>
      <c r="T124" s="36"/>
    </row>
    <row r="125" spans="4:20" ht="17.25" thickBot="1" x14ac:dyDescent="0.35">
      <c r="D125" s="232"/>
      <c r="E125" s="233"/>
      <c r="F125" s="234"/>
      <c r="G125" s="235"/>
      <c r="H125" s="236"/>
      <c r="P125" s="35"/>
      <c r="R125" s="2"/>
      <c r="S125" s="36"/>
      <c r="T125" s="36"/>
    </row>
    <row r="126" spans="4:20" x14ac:dyDescent="0.3">
      <c r="D126" s="194"/>
      <c r="E126" s="195"/>
      <c r="F126" s="196"/>
      <c r="G126" s="197"/>
      <c r="H126" s="198"/>
      <c r="P126" s="35"/>
      <c r="R126" s="2"/>
      <c r="S126" s="36"/>
      <c r="T126" s="36"/>
    </row>
    <row r="127" spans="4:20" x14ac:dyDescent="0.3">
      <c r="D127" s="194"/>
      <c r="E127" s="195"/>
      <c r="F127" s="196"/>
      <c r="G127" s="197"/>
      <c r="H127" s="198"/>
      <c r="P127" s="35"/>
      <c r="R127" s="2"/>
      <c r="S127" s="36"/>
      <c r="T127" s="36"/>
    </row>
    <row r="128" spans="4:20" x14ac:dyDescent="0.3">
      <c r="D128" s="194"/>
      <c r="E128" s="195"/>
      <c r="F128" s="196"/>
      <c r="G128" s="197"/>
      <c r="H128" s="198"/>
      <c r="P128" s="35"/>
      <c r="R128" s="2"/>
      <c r="S128" s="36"/>
      <c r="T128" s="36"/>
    </row>
    <row r="129" spans="4:20" x14ac:dyDescent="0.3">
      <c r="D129" s="194"/>
      <c r="E129" s="195"/>
      <c r="F129" s="196"/>
      <c r="G129" s="197"/>
      <c r="H129" s="198"/>
      <c r="P129" s="35"/>
      <c r="R129" s="2"/>
      <c r="S129" s="36"/>
      <c r="T129" s="36"/>
    </row>
    <row r="130" spans="4:20" x14ac:dyDescent="0.3">
      <c r="D130" s="194"/>
      <c r="E130" s="195"/>
      <c r="F130" s="196"/>
      <c r="G130" s="197"/>
      <c r="H130" s="198"/>
      <c r="P130" s="35"/>
      <c r="R130" s="2"/>
      <c r="S130" s="36"/>
      <c r="T130" s="36"/>
    </row>
    <row r="131" spans="4:20" x14ac:dyDescent="0.3">
      <c r="D131" s="194"/>
      <c r="E131" s="195"/>
      <c r="F131" s="196"/>
      <c r="G131" s="197"/>
      <c r="H131" s="198"/>
      <c r="P131" s="35"/>
      <c r="R131" s="2"/>
      <c r="S131" s="36"/>
      <c r="T131" s="36"/>
    </row>
    <row r="132" spans="4:20" x14ac:dyDescent="0.3">
      <c r="D132" s="194"/>
      <c r="E132" s="195"/>
      <c r="F132" s="196"/>
      <c r="G132" s="197"/>
      <c r="H132" s="198"/>
      <c r="P132" s="35"/>
      <c r="R132" s="2"/>
      <c r="S132" s="36"/>
      <c r="T132" s="36"/>
    </row>
    <row r="133" spans="4:20" x14ac:dyDescent="0.3">
      <c r="D133" s="194"/>
      <c r="E133" s="195"/>
      <c r="F133" s="196"/>
      <c r="G133" s="197"/>
      <c r="H133" s="198"/>
      <c r="P133" s="35"/>
      <c r="R133" s="2"/>
      <c r="S133" s="36"/>
      <c r="T133" s="36"/>
    </row>
    <row r="134" spans="4:20" x14ac:dyDescent="0.3">
      <c r="D134" s="194"/>
      <c r="E134" s="195"/>
      <c r="F134" s="196"/>
      <c r="G134" s="197"/>
      <c r="H134" s="198"/>
      <c r="P134" s="35"/>
      <c r="R134" s="2"/>
      <c r="S134" s="36"/>
      <c r="T134" s="36"/>
    </row>
    <row r="135" spans="4:20" x14ac:dyDescent="0.3">
      <c r="D135" s="237"/>
      <c r="E135" s="238"/>
      <c r="F135" s="239"/>
      <c r="G135" s="240"/>
      <c r="H135" s="241"/>
      <c r="P135" s="35"/>
      <c r="R135" s="2"/>
      <c r="S135" s="36"/>
      <c r="T135" s="36"/>
    </row>
    <row r="136" spans="4:20" x14ac:dyDescent="0.3">
      <c r="D136" s="242"/>
      <c r="E136" s="243"/>
      <c r="F136" s="244"/>
      <c r="G136" s="245"/>
      <c r="H136" s="246"/>
      <c r="I136" s="33"/>
      <c r="N136" s="262"/>
      <c r="P136" s="35"/>
      <c r="R136" s="2"/>
      <c r="S136" s="36"/>
      <c r="T136" s="36"/>
    </row>
    <row r="137" spans="4:20" x14ac:dyDescent="0.3">
      <c r="D137" s="168"/>
      <c r="E137" s="169"/>
      <c r="F137" s="170"/>
      <c r="G137" s="171"/>
      <c r="H137" s="172"/>
      <c r="I137" s="33"/>
      <c r="N137" s="262"/>
      <c r="P137" s="35"/>
      <c r="R137" s="2"/>
      <c r="S137" s="36"/>
      <c r="T137" s="36"/>
    </row>
    <row r="138" spans="4:20" x14ac:dyDescent="0.3">
      <c r="D138" s="168"/>
      <c r="E138" s="169"/>
      <c r="F138" s="170"/>
      <c r="G138" s="171"/>
      <c r="H138" s="172"/>
      <c r="I138" s="33"/>
      <c r="N138" s="262"/>
      <c r="P138" s="35"/>
      <c r="R138" s="2"/>
      <c r="S138" s="36"/>
      <c r="T138" s="36"/>
    </row>
    <row r="139" spans="4:20" x14ac:dyDescent="0.3">
      <c r="D139" s="168"/>
      <c r="E139" s="169"/>
      <c r="F139" s="170"/>
      <c r="G139" s="171"/>
      <c r="H139" s="172"/>
      <c r="P139" s="35"/>
      <c r="R139" s="2"/>
      <c r="S139" s="36"/>
      <c r="T139" s="36"/>
    </row>
    <row r="140" spans="4:20" x14ac:dyDescent="0.3">
      <c r="D140" s="168"/>
      <c r="E140" s="169"/>
      <c r="F140" s="170"/>
      <c r="G140" s="171"/>
      <c r="H140" s="172"/>
      <c r="N140" s="262"/>
      <c r="P140" s="35"/>
      <c r="R140" s="2"/>
      <c r="S140" s="36"/>
      <c r="T140" s="36"/>
    </row>
    <row r="141" spans="4:20" x14ac:dyDescent="0.3">
      <c r="D141" s="168"/>
      <c r="E141" s="169"/>
      <c r="F141" s="170"/>
      <c r="G141" s="171"/>
      <c r="H141" s="172"/>
      <c r="N141" s="262"/>
      <c r="P141" s="35"/>
      <c r="R141" s="2"/>
      <c r="S141" s="36"/>
      <c r="T141" s="36"/>
    </row>
    <row r="142" spans="4:20" x14ac:dyDescent="0.3">
      <c r="D142" s="168"/>
      <c r="E142" s="169"/>
      <c r="F142" s="170"/>
      <c r="G142" s="171"/>
      <c r="H142" s="172"/>
      <c r="P142" s="35"/>
      <c r="R142" s="2"/>
      <c r="S142" s="36"/>
      <c r="T142" s="36"/>
    </row>
    <row r="143" spans="4:20" x14ac:dyDescent="0.3">
      <c r="D143" s="168"/>
      <c r="E143" s="169"/>
      <c r="F143" s="170"/>
      <c r="G143" s="171"/>
      <c r="H143" s="172"/>
      <c r="P143" s="35"/>
      <c r="R143" s="2"/>
      <c r="S143" s="36"/>
      <c r="T143" s="36"/>
    </row>
    <row r="144" spans="4:20" x14ac:dyDescent="0.3">
      <c r="D144" s="168"/>
      <c r="E144" s="169"/>
      <c r="F144" s="170"/>
      <c r="G144" s="171"/>
      <c r="H144" s="172"/>
      <c r="P144" s="35"/>
      <c r="R144" s="2"/>
      <c r="S144" s="36"/>
      <c r="T144" s="36"/>
    </row>
    <row r="145" spans="4:20" x14ac:dyDescent="0.3">
      <c r="D145" s="168"/>
      <c r="E145" s="169"/>
      <c r="F145" s="170"/>
      <c r="G145" s="171"/>
      <c r="H145" s="172"/>
      <c r="P145" s="35"/>
      <c r="R145" s="2"/>
      <c r="S145" s="36"/>
      <c r="T145" s="36"/>
    </row>
    <row r="146" spans="4:20" x14ac:dyDescent="0.3">
      <c r="D146" s="168"/>
      <c r="E146" s="169"/>
      <c r="F146" s="170"/>
      <c r="G146" s="171"/>
      <c r="H146" s="172"/>
      <c r="P146" s="35"/>
      <c r="R146" s="2"/>
      <c r="S146" s="36"/>
      <c r="T146" s="36"/>
    </row>
    <row r="147" spans="4:20" x14ac:dyDescent="0.3">
      <c r="D147" s="168"/>
      <c r="E147" s="169"/>
      <c r="F147" s="170"/>
      <c r="G147" s="171"/>
      <c r="H147" s="172"/>
      <c r="P147" s="35"/>
      <c r="R147" s="2"/>
      <c r="S147" s="36"/>
      <c r="T147" s="36"/>
    </row>
    <row r="148" spans="4:20" x14ac:dyDescent="0.3">
      <c r="D148" s="17" t="s">
        <v>5</v>
      </c>
      <c r="E148" s="15">
        <f>SUBTOTAL(9,E5:E147)</f>
        <v>245520</v>
      </c>
      <c r="F148" s="16"/>
      <c r="G148" s="167"/>
      <c r="H148" s="161"/>
      <c r="P148" s="35"/>
      <c r="R148" s="2"/>
      <c r="S148" s="36"/>
      <c r="T148" s="36"/>
    </row>
    <row r="149" spans="4:20" x14ac:dyDescent="0.3">
      <c r="P149" s="35"/>
      <c r="R149" s="2"/>
      <c r="S149" s="36"/>
      <c r="T149" s="36"/>
    </row>
    <row r="150" spans="4:20" x14ac:dyDescent="0.3">
      <c r="P150" s="35"/>
      <c r="R150" s="2"/>
      <c r="S150" s="36"/>
      <c r="T150" s="36"/>
    </row>
    <row r="151" spans="4:20" x14ac:dyDescent="0.3">
      <c r="P151" s="35"/>
      <c r="R151" s="2"/>
      <c r="S151" s="36"/>
      <c r="T151" s="36"/>
    </row>
    <row r="152" spans="4:20" x14ac:dyDescent="0.3">
      <c r="P152" s="35"/>
      <c r="R152" s="2"/>
      <c r="S152" s="36"/>
      <c r="T152" s="36"/>
    </row>
    <row r="153" spans="4:20" x14ac:dyDescent="0.3">
      <c r="P153" s="35"/>
      <c r="R153" s="2"/>
      <c r="S153" s="36"/>
      <c r="T153" s="36"/>
    </row>
    <row r="154" spans="4:20" x14ac:dyDescent="0.3">
      <c r="P154" s="35"/>
      <c r="R154" s="2"/>
      <c r="S154" s="36"/>
      <c r="T154" s="36"/>
    </row>
    <row r="155" spans="4:20" x14ac:dyDescent="0.3">
      <c r="P155" s="35"/>
      <c r="R155" s="2"/>
      <c r="S155" s="36"/>
      <c r="T155" s="36"/>
    </row>
    <row r="156" spans="4:20" x14ac:dyDescent="0.3">
      <c r="P156" s="35"/>
      <c r="R156" s="2"/>
      <c r="S156" s="36"/>
      <c r="T156" s="36"/>
    </row>
    <row r="157" spans="4:20" x14ac:dyDescent="0.3">
      <c r="P157" s="35"/>
      <c r="R157" s="2"/>
      <c r="S157" s="36"/>
      <c r="T157" s="36"/>
    </row>
    <row r="158" spans="4:20" x14ac:dyDescent="0.3">
      <c r="P158" s="35"/>
      <c r="R158" s="2"/>
      <c r="S158" s="36"/>
      <c r="T158" s="36"/>
    </row>
    <row r="159" spans="4:20" x14ac:dyDescent="0.3">
      <c r="P159" s="35"/>
      <c r="R159" s="2"/>
      <c r="S159" s="36"/>
      <c r="T159" s="36"/>
    </row>
    <row r="160" spans="4:20" x14ac:dyDescent="0.3">
      <c r="P160" s="35"/>
      <c r="R160" s="2"/>
      <c r="S160" s="36"/>
      <c r="T160" s="36"/>
    </row>
    <row r="161" spans="16:20" x14ac:dyDescent="0.3">
      <c r="P161" s="35"/>
      <c r="R161" s="2"/>
      <c r="S161" s="36"/>
      <c r="T161" s="36"/>
    </row>
    <row r="162" spans="16:20" x14ac:dyDescent="0.3">
      <c r="P162" s="35"/>
      <c r="R162" s="2"/>
      <c r="S162" s="36"/>
      <c r="T162" s="36"/>
    </row>
    <row r="163" spans="16:20" x14ac:dyDescent="0.3">
      <c r="P163" s="35"/>
      <c r="R163" s="2"/>
      <c r="S163" s="36"/>
      <c r="T163" s="36"/>
    </row>
    <row r="164" spans="16:20" x14ac:dyDescent="0.3">
      <c r="P164" s="35"/>
      <c r="R164" s="2"/>
      <c r="S164" s="36"/>
      <c r="T164" s="36"/>
    </row>
    <row r="165" spans="16:20" x14ac:dyDescent="0.3">
      <c r="P165" s="35"/>
      <c r="R165" s="2"/>
      <c r="S165" s="36"/>
      <c r="T165" s="36"/>
    </row>
    <row r="166" spans="16:20" x14ac:dyDescent="0.3">
      <c r="P166" s="35"/>
      <c r="R166" s="2"/>
      <c r="S166" s="36"/>
      <c r="T166" s="36"/>
    </row>
    <row r="167" spans="16:20" x14ac:dyDescent="0.3">
      <c r="P167" s="35"/>
      <c r="R167" s="2"/>
      <c r="S167" s="36"/>
      <c r="T167" s="36"/>
    </row>
    <row r="168" spans="16:20" x14ac:dyDescent="0.3">
      <c r="P168" s="35"/>
      <c r="R168" s="2"/>
      <c r="S168" s="36"/>
      <c r="T168" s="36"/>
    </row>
    <row r="169" spans="16:20" x14ac:dyDescent="0.3">
      <c r="P169" s="35"/>
      <c r="R169" s="2"/>
      <c r="S169" s="36"/>
      <c r="T169" s="36"/>
    </row>
    <row r="170" spans="16:20" x14ac:dyDescent="0.3">
      <c r="P170" s="35"/>
      <c r="R170" s="2"/>
      <c r="S170" s="36"/>
      <c r="T170" s="36"/>
    </row>
    <row r="171" spans="16:20" x14ac:dyDescent="0.3">
      <c r="P171" s="35"/>
      <c r="R171" s="2"/>
      <c r="S171" s="36"/>
      <c r="T171" s="36"/>
    </row>
    <row r="172" spans="16:20" x14ac:dyDescent="0.3">
      <c r="P172" s="35"/>
      <c r="R172" s="2"/>
      <c r="S172" s="36"/>
      <c r="T172" s="36"/>
    </row>
    <row r="173" spans="16:20" x14ac:dyDescent="0.3">
      <c r="P173" s="35"/>
      <c r="R173" s="2"/>
      <c r="S173" s="36"/>
      <c r="T173" s="36"/>
    </row>
    <row r="174" spans="16:20" x14ac:dyDescent="0.3">
      <c r="P174" s="35"/>
      <c r="R174" s="2"/>
      <c r="S174" s="36"/>
      <c r="T174" s="36"/>
    </row>
    <row r="175" spans="16:20" x14ac:dyDescent="0.3">
      <c r="P175" s="35"/>
      <c r="R175" s="2"/>
      <c r="S175" s="36"/>
      <c r="T175" s="36"/>
    </row>
    <row r="176" spans="16:20" x14ac:dyDescent="0.3">
      <c r="P176" s="35"/>
      <c r="R176" s="2"/>
      <c r="S176" s="36"/>
      <c r="T176" s="36"/>
    </row>
    <row r="177" spans="16:20" x14ac:dyDescent="0.3">
      <c r="P177" s="35"/>
      <c r="R177" s="2"/>
      <c r="S177" s="36"/>
      <c r="T177" s="36"/>
    </row>
    <row r="178" spans="16:20" x14ac:dyDescent="0.3">
      <c r="P178" s="35"/>
      <c r="R178" s="2"/>
      <c r="S178" s="36"/>
      <c r="T178" s="36"/>
    </row>
    <row r="179" spans="16:20" x14ac:dyDescent="0.3">
      <c r="P179" s="35"/>
      <c r="R179" s="2"/>
      <c r="S179" s="36"/>
      <c r="T179" s="36"/>
    </row>
    <row r="180" spans="16:20" x14ac:dyDescent="0.3">
      <c r="P180" s="35"/>
      <c r="R180" s="2"/>
      <c r="S180" s="36"/>
      <c r="T180" s="36"/>
    </row>
    <row r="181" spans="16:20" x14ac:dyDescent="0.3">
      <c r="P181" s="35"/>
      <c r="R181" s="2"/>
      <c r="S181" s="36"/>
      <c r="T181" s="36"/>
    </row>
    <row r="182" spans="16:20" x14ac:dyDescent="0.3">
      <c r="P182" s="35"/>
      <c r="R182" s="2"/>
      <c r="S182" s="36"/>
      <c r="T182" s="36"/>
    </row>
    <row r="1048560" spans="8:8" x14ac:dyDescent="0.3">
      <c r="H1048560" s="163"/>
    </row>
  </sheetData>
  <autoFilter ref="D4:H141" xr:uid="{00000000-0009-0000-0000-000014000000}"/>
  <mergeCells count="11">
    <mergeCell ref="J51:J60"/>
    <mergeCell ref="J5:J10"/>
    <mergeCell ref="J12:J24"/>
    <mergeCell ref="J30:J33"/>
    <mergeCell ref="J36:J41"/>
    <mergeCell ref="J42:J50"/>
    <mergeCell ref="N140:N141"/>
    <mergeCell ref="N136:N138"/>
    <mergeCell ref="L73:L74"/>
    <mergeCell ref="L75:L76"/>
    <mergeCell ref="M75:N7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가계부 설명서</vt:lpstr>
      <vt:lpstr>23.01월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경진</dc:creator>
  <cp:lastModifiedBy>MYUNGWOO LEE</cp:lastModifiedBy>
  <cp:lastPrinted>2018-12-01T02:30:44Z</cp:lastPrinted>
  <dcterms:created xsi:type="dcterms:W3CDTF">2016-11-26T12:16:22Z</dcterms:created>
  <dcterms:modified xsi:type="dcterms:W3CDTF">2023-11-09T20:39:51Z</dcterms:modified>
</cp:coreProperties>
</file>